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rcherglobal-my.sharepoint.com/personal/einar_age_vae_archerwell_com/Documents/Desktop/"/>
    </mc:Choice>
  </mc:AlternateContent>
  <xr:revisionPtr revIDLastSave="32" documentId="13_ncr:1_{2956F525-5C99-4843-973F-4728724FC3B7}" xr6:coauthVersionLast="47" xr6:coauthVersionMax="47" xr10:uidLastSave="{BDD9E5F8-5CCC-489F-AB8C-549B7E4AB273}"/>
  <bookViews>
    <workbookView xWindow="-28920" yWindow="-120" windowWidth="29040" windowHeight="17520" xr2:uid="{00000000-000D-0000-FFFF-FFFF00000000}"/>
  </bookViews>
  <sheets>
    <sheet name="Wireline offshore" sheetId="5" r:id="rId1"/>
    <sheet name="Oiltools offshore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7" i="5" l="1"/>
  <c r="O47" i="5"/>
  <c r="N46" i="5"/>
  <c r="O46" i="5"/>
  <c r="N45" i="5"/>
  <c r="O45" i="5"/>
  <c r="N44" i="5"/>
  <c r="O44" i="5"/>
  <c r="N43" i="5"/>
  <c r="O43" i="5"/>
  <c r="N42" i="5"/>
  <c r="O42" i="5"/>
  <c r="N41" i="5"/>
  <c r="O41" i="5"/>
  <c r="N40" i="5"/>
  <c r="O40" i="5"/>
  <c r="N39" i="5"/>
  <c r="O39" i="5"/>
  <c r="S13" i="5"/>
  <c r="S14" i="5" s="1"/>
  <c r="S12" i="5"/>
  <c r="S9" i="5"/>
  <c r="S10" i="5" s="1"/>
  <c r="B49" i="7"/>
  <c r="I38" i="7"/>
  <c r="I42" i="7" s="1"/>
  <c r="J38" i="7"/>
  <c r="J42" i="7" s="1"/>
  <c r="K38" i="7"/>
  <c r="K42" i="7" s="1"/>
  <c r="L38" i="7"/>
  <c r="L42" i="7" s="1"/>
  <c r="M38" i="7"/>
  <c r="M43" i="7" s="1"/>
  <c r="M44" i="7" s="1"/>
  <c r="H38" i="7"/>
  <c r="H42" i="7" s="1"/>
  <c r="G28" i="7"/>
  <c r="G32" i="7" s="1"/>
  <c r="H28" i="7"/>
  <c r="I28" i="7"/>
  <c r="I33" i="7" s="1"/>
  <c r="I34" i="7" s="1"/>
  <c r="J28" i="7"/>
  <c r="K28" i="7"/>
  <c r="L28" i="7"/>
  <c r="L32" i="7" s="1"/>
  <c r="M28" i="7"/>
  <c r="M33" i="7" s="1"/>
  <c r="M34" i="7" s="1"/>
  <c r="N28" i="7"/>
  <c r="N32" i="7" s="1"/>
  <c r="O28" i="7"/>
  <c r="O32" i="7" s="1"/>
  <c r="F28" i="7"/>
  <c r="F32" i="7" s="1"/>
  <c r="I18" i="7"/>
  <c r="I19" i="7" s="1"/>
  <c r="I20" i="7" s="1"/>
  <c r="I25" i="7" s="1"/>
  <c r="J18" i="7"/>
  <c r="J19" i="7" s="1"/>
  <c r="J20" i="7" s="1"/>
  <c r="J25" i="7" s="1"/>
  <c r="J26" i="7" s="1"/>
  <c r="K18" i="7"/>
  <c r="K19" i="7" s="1"/>
  <c r="K20" i="7" s="1"/>
  <c r="L18" i="7"/>
  <c r="L22" i="7" s="1"/>
  <c r="M18" i="7"/>
  <c r="M19" i="7" s="1"/>
  <c r="M20" i="7" s="1"/>
  <c r="N18" i="7"/>
  <c r="N23" i="7" s="1"/>
  <c r="N24" i="7" s="1"/>
  <c r="O18" i="7"/>
  <c r="O22" i="7" s="1"/>
  <c r="H18" i="7"/>
  <c r="H19" i="7" s="1"/>
  <c r="H20" i="7" s="1"/>
  <c r="H21" i="7" s="1"/>
  <c r="I8" i="7"/>
  <c r="I13" i="7" s="1"/>
  <c r="I14" i="7" s="1"/>
  <c r="J8" i="7"/>
  <c r="K8" i="7"/>
  <c r="L8" i="7"/>
  <c r="L13" i="7" s="1"/>
  <c r="L14" i="7" s="1"/>
  <c r="M8" i="7"/>
  <c r="N8" i="7"/>
  <c r="N9" i="7" s="1"/>
  <c r="N10" i="7" s="1"/>
  <c r="O8" i="7"/>
  <c r="O9" i="7" s="1"/>
  <c r="O10" i="7" s="1"/>
  <c r="H8" i="7"/>
  <c r="H13" i="7" s="1"/>
  <c r="H14" i="7" s="1"/>
  <c r="H9" i="5"/>
  <c r="H10" i="5" s="1"/>
  <c r="H11" i="5" s="1"/>
  <c r="J43" i="7"/>
  <c r="J44" i="7" s="1"/>
  <c r="I43" i="7"/>
  <c r="I44" i="7" s="1"/>
  <c r="M42" i="7"/>
  <c r="M39" i="7"/>
  <c r="M40" i="7" s="1"/>
  <c r="M45" i="7" s="1"/>
  <c r="I39" i="7"/>
  <c r="I40" i="7" s="1"/>
  <c r="I45" i="7" s="1"/>
  <c r="D36" i="7"/>
  <c r="D46" i="7" s="1"/>
  <c r="K33" i="7"/>
  <c r="K34" i="7" s="1"/>
  <c r="J33" i="7"/>
  <c r="J34" i="7" s="1"/>
  <c r="H33" i="7"/>
  <c r="H34" i="7" s="1"/>
  <c r="D33" i="7"/>
  <c r="D43" i="7" s="1"/>
  <c r="M32" i="7"/>
  <c r="K32" i="7"/>
  <c r="J32" i="7"/>
  <c r="I32" i="7"/>
  <c r="H32" i="7"/>
  <c r="D31" i="7"/>
  <c r="D41" i="7" s="1"/>
  <c r="H30" i="7"/>
  <c r="H35" i="7" s="1"/>
  <c r="D30" i="7"/>
  <c r="D40" i="7" s="1"/>
  <c r="M29" i="7"/>
  <c r="M30" i="7" s="1"/>
  <c r="K29" i="7"/>
  <c r="K30" i="7" s="1"/>
  <c r="J29" i="7"/>
  <c r="H29" i="7"/>
  <c r="D29" i="7"/>
  <c r="D39" i="7" s="1"/>
  <c r="D28" i="7"/>
  <c r="D38" i="7" s="1"/>
  <c r="D27" i="7"/>
  <c r="D37" i="7" s="1"/>
  <c r="D47" i="7" s="1"/>
  <c r="D26" i="7"/>
  <c r="D25" i="7"/>
  <c r="D35" i="7" s="1"/>
  <c r="D45" i="7" s="1"/>
  <c r="D24" i="7"/>
  <c r="D34" i="7" s="1"/>
  <c r="D44" i="7" s="1"/>
  <c r="M23" i="7"/>
  <c r="M24" i="7" s="1"/>
  <c r="I23" i="7"/>
  <c r="I24" i="7" s="1"/>
  <c r="D23" i="7"/>
  <c r="N22" i="7"/>
  <c r="M22" i="7"/>
  <c r="D21" i="7"/>
  <c r="D20" i="7"/>
  <c r="L19" i="7"/>
  <c r="L20" i="7" s="1"/>
  <c r="D19" i="7"/>
  <c r="D18" i="7"/>
  <c r="Q13" i="7"/>
  <c r="Q14" i="7" s="1"/>
  <c r="O13" i="7"/>
  <c r="O14" i="7" s="1"/>
  <c r="M13" i="7"/>
  <c r="M14" i="7" s="1"/>
  <c r="K13" i="7"/>
  <c r="K14" i="7" s="1"/>
  <c r="J13" i="7"/>
  <c r="J14" i="7" s="1"/>
  <c r="Q12" i="7"/>
  <c r="O12" i="7"/>
  <c r="M12" i="7"/>
  <c r="L12" i="7"/>
  <c r="K12" i="7"/>
  <c r="J12" i="7"/>
  <c r="I12" i="7"/>
  <c r="Q9" i="7"/>
  <c r="Q10" i="7" s="1"/>
  <c r="M9" i="7"/>
  <c r="L9" i="7"/>
  <c r="L10" i="7" s="1"/>
  <c r="L15" i="7" s="1"/>
  <c r="K9" i="7"/>
  <c r="K10" i="7" s="1"/>
  <c r="J9" i="7"/>
  <c r="J10" i="7" s="1"/>
  <c r="I9" i="7"/>
  <c r="I10" i="7" s="1"/>
  <c r="K22" i="5"/>
  <c r="J32" i="5"/>
  <c r="F32" i="5"/>
  <c r="G32" i="5"/>
  <c r="M42" i="5"/>
  <c r="L42" i="5"/>
  <c r="K42" i="5"/>
  <c r="J42" i="5"/>
  <c r="I42" i="5"/>
  <c r="H42" i="5"/>
  <c r="O32" i="5"/>
  <c r="N32" i="5"/>
  <c r="M32" i="5"/>
  <c r="L32" i="5"/>
  <c r="K32" i="5"/>
  <c r="I32" i="5"/>
  <c r="H32" i="5"/>
  <c r="O22" i="5"/>
  <c r="N22" i="5"/>
  <c r="M22" i="5"/>
  <c r="L22" i="5"/>
  <c r="J22" i="5"/>
  <c r="I22" i="5"/>
  <c r="H22" i="5"/>
  <c r="Q12" i="5"/>
  <c r="Q13" i="5"/>
  <c r="Q14" i="5" s="1"/>
  <c r="I12" i="5"/>
  <c r="J12" i="5"/>
  <c r="K12" i="5"/>
  <c r="L12" i="5"/>
  <c r="M12" i="5"/>
  <c r="N12" i="5"/>
  <c r="O12" i="5"/>
  <c r="H12" i="5"/>
  <c r="Q9" i="5"/>
  <c r="Q10" i="5" s="1"/>
  <c r="H39" i="5"/>
  <c r="H40" i="5" s="1"/>
  <c r="H45" i="5" s="1"/>
  <c r="I39" i="5"/>
  <c r="I40" i="5" s="1"/>
  <c r="J39" i="5"/>
  <c r="J40" i="5" s="1"/>
  <c r="K39" i="5"/>
  <c r="K40" i="5" s="1"/>
  <c r="L39" i="5"/>
  <c r="L40" i="5" s="1"/>
  <c r="L45" i="5" s="1"/>
  <c r="M39" i="5"/>
  <c r="M40" i="5" s="1"/>
  <c r="M45" i="5" s="1"/>
  <c r="G29" i="5"/>
  <c r="G30" i="5" s="1"/>
  <c r="H29" i="5"/>
  <c r="H30" i="5" s="1"/>
  <c r="I29" i="5"/>
  <c r="I30" i="5" s="1"/>
  <c r="J29" i="5"/>
  <c r="J30" i="5" s="1"/>
  <c r="J35" i="5" s="1"/>
  <c r="K29" i="5"/>
  <c r="K30" i="5" s="1"/>
  <c r="K31" i="5" s="1"/>
  <c r="L29" i="5"/>
  <c r="L30" i="5" s="1"/>
  <c r="M29" i="5"/>
  <c r="M30" i="5" s="1"/>
  <c r="N29" i="5"/>
  <c r="N30" i="5" s="1"/>
  <c r="O29" i="5"/>
  <c r="O30" i="5" s="1"/>
  <c r="F29" i="5"/>
  <c r="F30" i="5" s="1"/>
  <c r="F35" i="5" s="1"/>
  <c r="H19" i="5"/>
  <c r="H20" i="5" s="1"/>
  <c r="I19" i="5"/>
  <c r="I20" i="5" s="1"/>
  <c r="J19" i="5"/>
  <c r="J20" i="5" s="1"/>
  <c r="J25" i="5" s="1"/>
  <c r="K19" i="5"/>
  <c r="K20" i="5" s="1"/>
  <c r="K21" i="5" s="1"/>
  <c r="L19" i="5"/>
  <c r="L20" i="5" s="1"/>
  <c r="M19" i="5"/>
  <c r="M20" i="5" s="1"/>
  <c r="N19" i="5"/>
  <c r="N20" i="5" s="1"/>
  <c r="N21" i="5" s="1"/>
  <c r="O19" i="5"/>
  <c r="O20" i="5" s="1"/>
  <c r="O25" i="5" s="1"/>
  <c r="I9" i="5"/>
  <c r="I10" i="5" s="1"/>
  <c r="I15" i="5" s="1"/>
  <c r="J9" i="5"/>
  <c r="J10" i="5" s="1"/>
  <c r="K9" i="5"/>
  <c r="K10" i="5" s="1"/>
  <c r="L9" i="5"/>
  <c r="L10" i="5" s="1"/>
  <c r="L11" i="5" s="1"/>
  <c r="M9" i="5"/>
  <c r="M10" i="5" s="1"/>
  <c r="M15" i="5" s="1"/>
  <c r="M16" i="5" s="1"/>
  <c r="N9" i="5"/>
  <c r="N10" i="5" s="1"/>
  <c r="N11" i="5" s="1"/>
  <c r="O9" i="5"/>
  <c r="O10" i="5" s="1"/>
  <c r="M43" i="5"/>
  <c r="M44" i="5" s="1"/>
  <c r="L43" i="5"/>
  <c r="L44" i="5" s="1"/>
  <c r="K43" i="5"/>
  <c r="K44" i="5" s="1"/>
  <c r="J43" i="5"/>
  <c r="J44" i="5" s="1"/>
  <c r="I43" i="5"/>
  <c r="I44" i="5" s="1"/>
  <c r="H43" i="5"/>
  <c r="H44" i="5" s="1"/>
  <c r="O33" i="5"/>
  <c r="O34" i="5" s="1"/>
  <c r="N33" i="5"/>
  <c r="N34" i="5" s="1"/>
  <c r="M33" i="5"/>
  <c r="M34" i="5" s="1"/>
  <c r="L33" i="5"/>
  <c r="L34" i="5" s="1"/>
  <c r="K33" i="5"/>
  <c r="K34" i="5" s="1"/>
  <c r="J33" i="5"/>
  <c r="J34" i="5" s="1"/>
  <c r="I33" i="5"/>
  <c r="I34" i="5" s="1"/>
  <c r="H33" i="5"/>
  <c r="H34" i="5" s="1"/>
  <c r="G33" i="5"/>
  <c r="G34" i="5" s="1"/>
  <c r="F33" i="5"/>
  <c r="F34" i="5" s="1"/>
  <c r="D27" i="5"/>
  <c r="D37" i="5" s="1"/>
  <c r="D47" i="5" s="1"/>
  <c r="D26" i="5"/>
  <c r="D36" i="5"/>
  <c r="D46" i="5" s="1"/>
  <c r="D25" i="5"/>
  <c r="D35" i="5"/>
  <c r="D45" i="5" s="1"/>
  <c r="D24" i="5"/>
  <c r="D34" i="5"/>
  <c r="D44" i="5"/>
  <c r="O23" i="5"/>
  <c r="O24" i="5" s="1"/>
  <c r="N23" i="5"/>
  <c r="N24" i="5" s="1"/>
  <c r="M23" i="5"/>
  <c r="M24" i="5" s="1"/>
  <c r="L23" i="5"/>
  <c r="L24" i="5" s="1"/>
  <c r="K23" i="5"/>
  <c r="K24" i="5" s="1"/>
  <c r="J23" i="5"/>
  <c r="J24" i="5" s="1"/>
  <c r="I23" i="5"/>
  <c r="I24" i="5" s="1"/>
  <c r="H23" i="5"/>
  <c r="H24" i="5"/>
  <c r="D23" i="5"/>
  <c r="D33" i="5" s="1"/>
  <c r="D43" i="5" s="1"/>
  <c r="D21" i="5"/>
  <c r="D31" i="5" s="1"/>
  <c r="D41" i="5" s="1"/>
  <c r="D20" i="5"/>
  <c r="D30" i="5"/>
  <c r="D40" i="5" s="1"/>
  <c r="D19" i="5"/>
  <c r="D29" i="5"/>
  <c r="D39" i="5" s="1"/>
  <c r="D18" i="5"/>
  <c r="D28" i="5"/>
  <c r="D38" i="5"/>
  <c r="O13" i="5"/>
  <c r="O14" i="5" s="1"/>
  <c r="N13" i="5"/>
  <c r="N14" i="5" s="1"/>
  <c r="M13" i="5"/>
  <c r="M14" i="5" s="1"/>
  <c r="L13" i="5"/>
  <c r="L14" i="5" s="1"/>
  <c r="K13" i="5"/>
  <c r="K14" i="5" s="1"/>
  <c r="J13" i="5"/>
  <c r="J14" i="5"/>
  <c r="I13" i="5"/>
  <c r="I14" i="5" s="1"/>
  <c r="H13" i="5"/>
  <c r="H14" i="5" s="1"/>
  <c r="S15" i="5" l="1"/>
  <c r="S11" i="5"/>
  <c r="G33" i="7"/>
  <c r="G34" i="7" s="1"/>
  <c r="N12" i="7"/>
  <c r="L29" i="7"/>
  <c r="L30" i="7" s="1"/>
  <c r="L35" i="7" s="1"/>
  <c r="N29" i="7"/>
  <c r="N30" i="7" s="1"/>
  <c r="N35" i="7" s="1"/>
  <c r="N36" i="7" s="1"/>
  <c r="L33" i="7"/>
  <c r="L34" i="7" s="1"/>
  <c r="J30" i="7"/>
  <c r="J31" i="7" s="1"/>
  <c r="G29" i="7"/>
  <c r="G30" i="7" s="1"/>
  <c r="N33" i="7"/>
  <c r="N34" i="7" s="1"/>
  <c r="N19" i="7"/>
  <c r="N20" i="7" s="1"/>
  <c r="N21" i="7" s="1"/>
  <c r="L23" i="7"/>
  <c r="L24" i="7" s="1"/>
  <c r="O19" i="7"/>
  <c r="O20" i="7" s="1"/>
  <c r="O25" i="7" s="1"/>
  <c r="O23" i="7"/>
  <c r="O24" i="7" s="1"/>
  <c r="M10" i="7"/>
  <c r="M11" i="7" s="1"/>
  <c r="N13" i="7"/>
  <c r="N14" i="7" s="1"/>
  <c r="K43" i="7"/>
  <c r="K44" i="7" s="1"/>
  <c r="J39" i="7"/>
  <c r="J40" i="7" s="1"/>
  <c r="J45" i="7" s="1"/>
  <c r="J47" i="7" s="1"/>
  <c r="L43" i="7"/>
  <c r="L44" i="7" s="1"/>
  <c r="K39" i="7"/>
  <c r="K40" i="7" s="1"/>
  <c r="K41" i="7" s="1"/>
  <c r="L39" i="7"/>
  <c r="L40" i="7" s="1"/>
  <c r="L41" i="7" s="1"/>
  <c r="H39" i="7"/>
  <c r="H40" i="7" s="1"/>
  <c r="H45" i="7" s="1"/>
  <c r="H46" i="7" s="1"/>
  <c r="H43" i="7"/>
  <c r="H44" i="7" s="1"/>
  <c r="O29" i="7"/>
  <c r="O30" i="7" s="1"/>
  <c r="O35" i="7" s="1"/>
  <c r="O33" i="7"/>
  <c r="O34" i="7" s="1"/>
  <c r="I29" i="7"/>
  <c r="I30" i="7" s="1"/>
  <c r="I31" i="7" s="1"/>
  <c r="F29" i="7"/>
  <c r="F30" i="7" s="1"/>
  <c r="F35" i="7" s="1"/>
  <c r="F33" i="7"/>
  <c r="F34" i="7" s="1"/>
  <c r="J23" i="7"/>
  <c r="J24" i="7" s="1"/>
  <c r="K23" i="7"/>
  <c r="K24" i="7" s="1"/>
  <c r="I22" i="7"/>
  <c r="J22" i="7"/>
  <c r="K22" i="7"/>
  <c r="H23" i="7"/>
  <c r="H24" i="7" s="1"/>
  <c r="H22" i="7"/>
  <c r="H12" i="7"/>
  <c r="H9" i="7"/>
  <c r="H10" i="7" s="1"/>
  <c r="H11" i="7" s="1"/>
  <c r="J21" i="7"/>
  <c r="H31" i="7"/>
  <c r="M31" i="7"/>
  <c r="M35" i="7"/>
  <c r="I11" i="7"/>
  <c r="I15" i="7"/>
  <c r="I16" i="7" s="1"/>
  <c r="N31" i="7"/>
  <c r="H37" i="7"/>
  <c r="H36" i="7"/>
  <c r="L17" i="7"/>
  <c r="L16" i="7"/>
  <c r="J41" i="7"/>
  <c r="L11" i="7"/>
  <c r="I21" i="7"/>
  <c r="M41" i="7"/>
  <c r="K35" i="7"/>
  <c r="K31" i="7"/>
  <c r="J15" i="7"/>
  <c r="J11" i="7"/>
  <c r="K21" i="7"/>
  <c r="K25" i="7"/>
  <c r="M47" i="7"/>
  <c r="M46" i="7"/>
  <c r="L21" i="7"/>
  <c r="L25" i="7"/>
  <c r="L31" i="7"/>
  <c r="M21" i="7"/>
  <c r="M25" i="7"/>
  <c r="K15" i="7"/>
  <c r="K11" i="7"/>
  <c r="N15" i="7"/>
  <c r="N11" i="7"/>
  <c r="I27" i="7"/>
  <c r="I26" i="7"/>
  <c r="L45" i="7"/>
  <c r="O15" i="7"/>
  <c r="O11" i="7"/>
  <c r="Q15" i="7"/>
  <c r="Q11" i="7"/>
  <c r="H47" i="7"/>
  <c r="I47" i="7"/>
  <c r="I46" i="7"/>
  <c r="M15" i="7"/>
  <c r="J27" i="7"/>
  <c r="I41" i="7"/>
  <c r="H25" i="7"/>
  <c r="J35" i="7"/>
  <c r="N25" i="7"/>
  <c r="M11" i="5"/>
  <c r="K45" i="5"/>
  <c r="K47" i="5" s="1"/>
  <c r="K41" i="5"/>
  <c r="O35" i="5"/>
  <c r="O37" i="5" s="1"/>
  <c r="O31" i="5"/>
  <c r="J21" i="5"/>
  <c r="H35" i="5"/>
  <c r="H37" i="5" s="1"/>
  <c r="H31" i="5"/>
  <c r="L15" i="5"/>
  <c r="N25" i="5"/>
  <c r="N27" i="5" s="1"/>
  <c r="H15" i="5"/>
  <c r="K25" i="5"/>
  <c r="Q15" i="5"/>
  <c r="Q11" i="5"/>
  <c r="M31" i="5"/>
  <c r="M35" i="5"/>
  <c r="L35" i="5"/>
  <c r="L31" i="5"/>
  <c r="M47" i="5"/>
  <c r="M46" i="5"/>
  <c r="L47" i="5"/>
  <c r="L46" i="5"/>
  <c r="J26" i="5"/>
  <c r="J27" i="5"/>
  <c r="J41" i="5"/>
  <c r="J45" i="5"/>
  <c r="I16" i="5"/>
  <c r="I17" i="5"/>
  <c r="O27" i="5"/>
  <c r="O26" i="5"/>
  <c r="I25" i="5"/>
  <c r="I21" i="5"/>
  <c r="J36" i="5"/>
  <c r="J37" i="5"/>
  <c r="I41" i="5"/>
  <c r="I45" i="5"/>
  <c r="O36" i="5"/>
  <c r="H47" i="5"/>
  <c r="H46" i="5"/>
  <c r="K11" i="5"/>
  <c r="K15" i="5"/>
  <c r="J15" i="5"/>
  <c r="J11" i="5"/>
  <c r="O15" i="5"/>
  <c r="O11" i="5"/>
  <c r="H21" i="5"/>
  <c r="H25" i="5"/>
  <c r="F37" i="5"/>
  <c r="F36" i="5"/>
  <c r="I35" i="5"/>
  <c r="I31" i="5"/>
  <c r="N31" i="5"/>
  <c r="N35" i="5"/>
  <c r="M21" i="5"/>
  <c r="M25" i="5"/>
  <c r="L21" i="5"/>
  <c r="L25" i="5"/>
  <c r="G31" i="5"/>
  <c r="G35" i="5"/>
  <c r="M41" i="5"/>
  <c r="L41" i="5"/>
  <c r="H41" i="5"/>
  <c r="J31" i="5"/>
  <c r="K35" i="5"/>
  <c r="O21" i="5"/>
  <c r="N15" i="5"/>
  <c r="M17" i="5"/>
  <c r="F31" i="5"/>
  <c r="I11" i="5"/>
  <c r="S16" i="5" l="1"/>
  <c r="S17" i="5"/>
  <c r="O21" i="7"/>
  <c r="I35" i="7"/>
  <c r="K45" i="7"/>
  <c r="F37" i="7"/>
  <c r="F36" i="7"/>
  <c r="G35" i="7"/>
  <c r="G31" i="7"/>
  <c r="F31" i="7"/>
  <c r="H15" i="7"/>
  <c r="H16" i="7" s="1"/>
  <c r="H41" i="7"/>
  <c r="O31" i="7"/>
  <c r="H36" i="5"/>
  <c r="N37" i="7"/>
  <c r="H17" i="7"/>
  <c r="K46" i="5"/>
  <c r="J46" i="7"/>
  <c r="M37" i="7"/>
  <c r="M36" i="7"/>
  <c r="I17" i="7"/>
  <c r="K16" i="7"/>
  <c r="K17" i="7"/>
  <c r="H27" i="7"/>
  <c r="H26" i="7"/>
  <c r="O16" i="7"/>
  <c r="O17" i="7"/>
  <c r="J36" i="7"/>
  <c r="J37" i="7"/>
  <c r="M26" i="7"/>
  <c r="M27" i="7"/>
  <c r="N17" i="7"/>
  <c r="N16" i="7"/>
  <c r="J16" i="7"/>
  <c r="J17" i="7"/>
  <c r="Q17" i="7"/>
  <c r="Q16" i="7"/>
  <c r="K47" i="7"/>
  <c r="K46" i="7"/>
  <c r="L36" i="7"/>
  <c r="L37" i="7"/>
  <c r="K36" i="7"/>
  <c r="K37" i="7"/>
  <c r="L26" i="7"/>
  <c r="L27" i="7"/>
  <c r="L47" i="7"/>
  <c r="L46" i="7"/>
  <c r="M16" i="7"/>
  <c r="M17" i="7"/>
  <c r="O37" i="7"/>
  <c r="O36" i="7"/>
  <c r="O26" i="7"/>
  <c r="O27" i="7"/>
  <c r="N26" i="7"/>
  <c r="N27" i="7"/>
  <c r="I36" i="7"/>
  <c r="I37" i="7"/>
  <c r="K26" i="7"/>
  <c r="K27" i="7"/>
  <c r="N26" i="5"/>
  <c r="H17" i="5"/>
  <c r="H16" i="5"/>
  <c r="K27" i="5"/>
  <c r="K26" i="5"/>
  <c r="L16" i="5"/>
  <c r="L17" i="5"/>
  <c r="Q17" i="5"/>
  <c r="Q16" i="5"/>
  <c r="G36" i="5"/>
  <c r="G37" i="5"/>
  <c r="J46" i="5"/>
  <c r="J47" i="5"/>
  <c r="H27" i="5"/>
  <c r="H26" i="5"/>
  <c r="I46" i="5"/>
  <c r="I47" i="5"/>
  <c r="O16" i="5"/>
  <c r="O17" i="5"/>
  <c r="K36" i="5"/>
  <c r="K37" i="5"/>
  <c r="M26" i="5"/>
  <c r="M27" i="5"/>
  <c r="J17" i="5"/>
  <c r="J16" i="5"/>
  <c r="I26" i="5"/>
  <c r="I27" i="5"/>
  <c r="N16" i="5"/>
  <c r="N17" i="5"/>
  <c r="N37" i="5"/>
  <c r="N36" i="5"/>
  <c r="K16" i="5"/>
  <c r="K17" i="5"/>
  <c r="L37" i="5"/>
  <c r="L36" i="5"/>
  <c r="M36" i="5"/>
  <c r="M37" i="5"/>
  <c r="L26" i="5"/>
  <c r="L27" i="5"/>
  <c r="I37" i="5"/>
  <c r="I36" i="5"/>
  <c r="G37" i="7" l="1"/>
  <c r="G36" i="7"/>
</calcChain>
</file>

<file path=xl/sharedStrings.xml><?xml version="1.0" encoding="utf-8"?>
<sst xmlns="http://schemas.openxmlformats.org/spreadsheetml/2006/main" count="75" uniqueCount="41">
  <si>
    <t>Sett inn egen</t>
  </si>
  <si>
    <t>avtalt årslønn</t>
  </si>
  <si>
    <t>Stillinger Archer</t>
  </si>
  <si>
    <t>Satser</t>
  </si>
  <si>
    <t>Individuell</t>
  </si>
  <si>
    <t>Brønnspesialist</t>
  </si>
  <si>
    <t>Årslønn</t>
  </si>
  <si>
    <t>Loggeingeniør</t>
  </si>
  <si>
    <t>Daglig sokkelkompensasjon</t>
  </si>
  <si>
    <t>A</t>
  </si>
  <si>
    <t>Månedslønn</t>
  </si>
  <si>
    <t>Justert månedslønn</t>
  </si>
  <si>
    <t>Fastlønn 2-4 skiftplan (7,71 % trekk)</t>
  </si>
  <si>
    <t>Offshore pr. time</t>
  </si>
  <si>
    <t>Offshore overtid pr. time</t>
  </si>
  <si>
    <t>Onshore pr. time</t>
  </si>
  <si>
    <t>Onshore overtid 50 %</t>
  </si>
  <si>
    <t>Onshore overtid 100 %</t>
  </si>
  <si>
    <t>Senior brønnoperatør</t>
  </si>
  <si>
    <t>Jr. loggeingeniør</t>
  </si>
  <si>
    <t>B</t>
  </si>
  <si>
    <t>Brønnoperatør</t>
  </si>
  <si>
    <t>C</t>
  </si>
  <si>
    <t>Opplæringsstillinger</t>
  </si>
  <si>
    <t>(Ikke fagarbeidere)</t>
  </si>
  <si>
    <t>E</t>
  </si>
  <si>
    <t>Følgende stillinger avlønnes iht avtalens bestemmelse 3.15.9:</t>
  </si>
  <si>
    <t xml:space="preserve">Senior Brønnspesialist </t>
  </si>
  <si>
    <t>Supervisor</t>
  </si>
  <si>
    <t>General Field Engineer</t>
  </si>
  <si>
    <t>Justert månedslønn tilsvarer månedslønn på lønnsslippen. Beløpet er justert slik at det ikke trekkes ekstra for ferie. Justert månedslønn utbetales 12 ganger i året i tillegg til feriepenger</t>
  </si>
  <si>
    <t>Fastlønn benyttes for personell som går 2-4 skiftplan. For disse benyttes ikke sokkelkompensasjon da dette er innbakt i fastlønn.</t>
  </si>
  <si>
    <t>Lønningsdato er siste virkedag i måneden. Desemberlønn utbetales siste virkedag før 15. desember.</t>
  </si>
  <si>
    <t>25 prosent av feriepengene utbetales sammen med januarlønn og resterende utbetales siste virkedag før 15. mai.</t>
  </si>
  <si>
    <t>ARCHER OILTOOLS</t>
  </si>
  <si>
    <t>ARCHER WIRELINE</t>
  </si>
  <si>
    <t>Sokkelkompensasjon (av grunnlønn):</t>
  </si>
  <si>
    <t>Lønnssatser gjeldende fra 1.6.2026</t>
  </si>
  <si>
    <t>Lønnssatser gjeldende fra 1.6.2025</t>
  </si>
  <si>
    <t>I tillegg kommer: Nattillegg kr. 116,50 pr. time, og Bev. helligdagsgodtgjørelse kr. 2400- pr. dag</t>
  </si>
  <si>
    <t>Individuell minimum 12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</si>
</sst>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Georgia"/>
      <family val="2"/>
      <scheme val="minor"/>
    </font>
    <font>
      <sz val="11"/>
      <color theme="1"/>
      <name val="Georgia"/>
      <family val="2"/>
      <scheme val="minor"/>
    </font>
    <font>
      <b/>
      <sz val="11"/>
      <name val="Georgia"/>
      <family val="1"/>
      <scheme val="minor"/>
    </font>
    <font>
      <b/>
      <sz val="10"/>
      <name val="Georgia"/>
      <family val="1"/>
      <scheme val="minor"/>
    </font>
    <font>
      <sz val="10"/>
      <name val="Georgia"/>
      <family val="1"/>
      <scheme val="minor"/>
    </font>
    <font>
      <sz val="11"/>
      <name val="Georgia"/>
      <family val="1"/>
      <scheme val="minor"/>
    </font>
    <font>
      <b/>
      <sz val="14"/>
      <name val="Georgia"/>
      <family val="1"/>
      <scheme val="minor"/>
    </font>
    <font>
      <sz val="11"/>
      <color theme="4"/>
      <name val="Georgia"/>
      <family val="1"/>
      <scheme val="minor"/>
    </font>
    <font>
      <strike/>
      <sz val="11"/>
      <color theme="4"/>
      <name val="Georgia"/>
      <family val="1"/>
      <scheme val="minor"/>
    </font>
    <font>
      <strike/>
      <sz val="11"/>
      <color theme="1"/>
      <name val="Georgia"/>
      <family val="1"/>
      <scheme val="minor"/>
    </font>
    <font>
      <sz val="18"/>
      <color theme="1"/>
      <name val="Georgia"/>
      <family val="2"/>
      <scheme val="minor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18"/>
      <name val="Georgia"/>
      <family val="1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3" fontId="4" fillId="0" borderId="0" xfId="0" applyNumberFormat="1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65" fontId="5" fillId="0" borderId="0" xfId="1" applyNumberFormat="1" applyFont="1" applyFill="1" applyBorder="1"/>
    <xf numFmtId="0" fontId="7" fillId="0" borderId="1" xfId="0" applyFont="1" applyBorder="1" applyAlignment="1">
      <alignment vertical="center"/>
    </xf>
    <xf numFmtId="3" fontId="5" fillId="0" borderId="0" xfId="0" applyNumberFormat="1" applyFont="1"/>
    <xf numFmtId="0" fontId="7" fillId="0" borderId="2" xfId="0" applyFont="1" applyBorder="1"/>
    <xf numFmtId="0" fontId="7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/>
    <xf numFmtId="0" fontId="5" fillId="0" borderId="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" fontId="5" fillId="3" borderId="0" xfId="0" applyNumberFormat="1" applyFont="1" applyFill="1" applyAlignment="1">
      <alignment vertical="center"/>
    </xf>
    <xf numFmtId="3" fontId="9" fillId="3" borderId="0" xfId="0" applyNumberFormat="1" applyFont="1" applyFill="1" applyAlignment="1">
      <alignment vertical="center"/>
    </xf>
    <xf numFmtId="4" fontId="5" fillId="3" borderId="0" xfId="0" applyNumberFormat="1" applyFont="1" applyFill="1" applyAlignment="1">
      <alignment vertical="center"/>
    </xf>
    <xf numFmtId="3" fontId="2" fillId="3" borderId="6" xfId="0" applyNumberFormat="1" applyFont="1" applyFill="1" applyBorder="1" applyAlignment="1">
      <alignment vertical="center"/>
    </xf>
    <xf numFmtId="3" fontId="5" fillId="3" borderId="11" xfId="0" applyNumberFormat="1" applyFont="1" applyFill="1" applyBorder="1" applyAlignment="1">
      <alignment vertical="center"/>
    </xf>
    <xf numFmtId="3" fontId="9" fillId="3" borderId="11" xfId="0" applyNumberFormat="1" applyFont="1" applyFill="1" applyBorder="1" applyAlignment="1">
      <alignment vertical="center"/>
    </xf>
    <xf numFmtId="4" fontId="5" fillId="3" borderId="11" xfId="0" applyNumberFormat="1" applyFont="1" applyFill="1" applyBorder="1" applyAlignment="1">
      <alignment vertical="center"/>
    </xf>
    <xf numFmtId="4" fontId="5" fillId="3" borderId="9" xfId="0" applyNumberFormat="1" applyFont="1" applyFill="1" applyBorder="1" applyAlignment="1">
      <alignment vertical="center"/>
    </xf>
    <xf numFmtId="4" fontId="5" fillId="3" borderId="10" xfId="0" applyNumberFormat="1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1" xfId="0" applyFont="1" applyBorder="1"/>
    <xf numFmtId="3" fontId="2" fillId="0" borderId="6" xfId="0" applyNumberFormat="1" applyFont="1" applyBorder="1"/>
    <xf numFmtId="3" fontId="5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5" fillId="0" borderId="9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0" fontId="10" fillId="0" borderId="0" xfId="0" applyFont="1"/>
    <xf numFmtId="0" fontId="2" fillId="0" borderId="15" xfId="0" applyFont="1" applyBorder="1" applyAlignment="1">
      <alignment horizontal="center" vertical="center" wrapText="1"/>
    </xf>
    <xf numFmtId="3" fontId="2" fillId="0" borderId="0" xfId="0" applyNumberFormat="1" applyFont="1"/>
    <xf numFmtId="0" fontId="3" fillId="0" borderId="14" xfId="0" applyFont="1" applyBorder="1"/>
    <xf numFmtId="0" fontId="7" fillId="0" borderId="0" xfId="0" applyFont="1" applyAlignment="1">
      <alignment vertical="center"/>
    </xf>
    <xf numFmtId="9" fontId="7" fillId="0" borderId="0" xfId="3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vertical="center"/>
    </xf>
    <xf numFmtId="3" fontId="9" fillId="3" borderId="1" xfId="0" applyNumberFormat="1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vertical="center"/>
    </xf>
    <xf numFmtId="4" fontId="5" fillId="3" borderId="2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2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3" fontId="0" fillId="0" borderId="0" xfId="0" applyNumberFormat="1"/>
    <xf numFmtId="0" fontId="11" fillId="5" borderId="3" xfId="0" applyFont="1" applyFill="1" applyBorder="1"/>
    <xf numFmtId="0" fontId="12" fillId="0" borderId="0" xfId="0" applyFont="1"/>
    <xf numFmtId="0" fontId="13" fillId="5" borderId="0" xfId="0" applyFont="1" applyFill="1"/>
    <xf numFmtId="0" fontId="14" fillId="0" borderId="0" xfId="0" applyFont="1"/>
    <xf numFmtId="9" fontId="7" fillId="0" borderId="0" xfId="3" applyFont="1" applyAlignment="1">
      <alignment vertical="center"/>
    </xf>
    <xf numFmtId="0" fontId="2" fillId="4" borderId="0" xfId="0" applyFont="1" applyFill="1"/>
    <xf numFmtId="0" fontId="11" fillId="2" borderId="3" xfId="0" applyFont="1" applyFill="1" applyBorder="1" applyAlignment="1">
      <alignment vertical="center"/>
    </xf>
    <xf numFmtId="0" fontId="15" fillId="0" borderId="0" xfId="0" applyFont="1"/>
    <xf numFmtId="165" fontId="2" fillId="0" borderId="0" xfId="1" applyNumberFormat="1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5" fillId="3" borderId="0" xfId="0" applyNumberFormat="1" applyFont="1" applyFill="1" applyBorder="1" applyAlignment="1">
      <alignment vertical="center"/>
    </xf>
    <xf numFmtId="3" fontId="9" fillId="3" borderId="0" xfId="0" applyNumberFormat="1" applyFont="1" applyFill="1" applyBorder="1" applyAlignment="1">
      <alignment vertical="center"/>
    </xf>
    <xf numFmtId="4" fontId="5" fillId="3" borderId="0" xfId="0" applyNumberFormat="1" applyFont="1" applyFill="1" applyBorder="1" applyAlignment="1">
      <alignment vertical="center"/>
    </xf>
    <xf numFmtId="3" fontId="2" fillId="0" borderId="4" xfId="0" applyNumberFormat="1" applyFont="1" applyBorder="1"/>
    <xf numFmtId="0" fontId="2" fillId="4" borderId="6" xfId="0" applyFont="1" applyFill="1" applyBorder="1"/>
    <xf numFmtId="165" fontId="2" fillId="4" borderId="6" xfId="1" applyNumberFormat="1" applyFont="1" applyFill="1" applyBorder="1"/>
    <xf numFmtId="165" fontId="2" fillId="4" borderId="7" xfId="1" applyNumberFormat="1" applyFont="1" applyFill="1" applyBorder="1"/>
    <xf numFmtId="3" fontId="5" fillId="0" borderId="3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9" fillId="0" borderId="3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</cellXfs>
  <cellStyles count="4">
    <cellStyle name="Comma 2" xfId="2" xr:uid="{00000000-0005-0000-0000-000001000000}"/>
    <cellStyle name="Komma" xfId="1" builtinId="3"/>
    <cellStyle name="Normal" xfId="0" builtinId="0"/>
    <cellStyle name="Pros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49896</xdr:colOff>
      <xdr:row>3</xdr:row>
      <xdr:rowOff>23812</xdr:rowOff>
    </xdr:from>
    <xdr:to>
      <xdr:col>14</xdr:col>
      <xdr:colOff>534988</xdr:colOff>
      <xdr:row>5</xdr:row>
      <xdr:rowOff>123030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0EFE3F-0A7D-FF43-3C92-5AF075D42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79959" y="682625"/>
          <a:ext cx="1362979" cy="47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658812</xdr:colOff>
      <xdr:row>3</xdr:row>
      <xdr:rowOff>12273</xdr:rowOff>
    </xdr:from>
    <xdr:to>
      <xdr:col>14</xdr:col>
      <xdr:colOff>762000</xdr:colOff>
      <xdr:row>5</xdr:row>
      <xdr:rowOff>109117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9E182A8-34E8-00C8-C914-858487C1A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03062" y="671086"/>
          <a:ext cx="1674813" cy="461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ndustri Energi Archer PP">
  <a:themeElements>
    <a:clrScheme name="Industri Energi Archer">
      <a:dk1>
        <a:srgbClr val="666666"/>
      </a:dk1>
      <a:lt1>
        <a:srgbClr val="B2B2B2"/>
      </a:lt1>
      <a:dk2>
        <a:srgbClr val="FFFFFF"/>
      </a:dk2>
      <a:lt2>
        <a:srgbClr val="666666"/>
      </a:lt2>
      <a:accent1>
        <a:srgbClr val="606060"/>
      </a:accent1>
      <a:accent2>
        <a:srgbClr val="B2B2B2"/>
      </a:accent2>
      <a:accent3>
        <a:srgbClr val="D80729"/>
      </a:accent3>
      <a:accent4>
        <a:srgbClr val="800000"/>
      </a:accent4>
      <a:accent5>
        <a:srgbClr val="000000"/>
      </a:accent5>
      <a:accent6>
        <a:srgbClr val="E0E0E0"/>
      </a:accent6>
      <a:hlink>
        <a:srgbClr val="D80729"/>
      </a:hlink>
      <a:folHlink>
        <a:srgbClr val="D80729"/>
      </a:folHlink>
    </a:clrScheme>
    <a:fontScheme name="Industri Energi Archer">
      <a:majorFont>
        <a:latin typeface="Georgia"/>
        <a:ea typeface=""/>
        <a:cs typeface=""/>
      </a:majorFont>
      <a:minorFont>
        <a:latin typeface="Georg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68F34-413F-4C1A-B517-0EF83F54865E}">
  <sheetPr codeName="Sheet1"/>
  <dimension ref="B2:S60"/>
  <sheetViews>
    <sheetView tabSelected="1" zoomScale="80" zoomScaleNormal="80" workbookViewId="0">
      <selection activeCell="S24" sqref="S24"/>
    </sheetView>
  </sheetViews>
  <sheetFormatPr baseColWidth="10" defaultColWidth="8.85546875" defaultRowHeight="14.5" x14ac:dyDescent="0.35"/>
  <cols>
    <col min="1" max="1" width="2.2109375" customWidth="1"/>
    <col min="2" max="2" width="4.35546875" customWidth="1"/>
    <col min="3" max="3" width="16.78515625" bestFit="1" customWidth="1"/>
    <col min="4" max="4" width="31.2109375" bestFit="1" customWidth="1"/>
    <col min="14" max="14" width="9.85546875" customWidth="1"/>
    <col min="15" max="15" width="10.5703125" customWidth="1"/>
    <col min="16" max="16" width="2" customWidth="1"/>
    <col min="17" max="17" width="12.42578125" bestFit="1" customWidth="1"/>
    <col min="18" max="18" width="5" customWidth="1"/>
    <col min="19" max="19" width="15.140625" customWidth="1"/>
  </cols>
  <sheetData>
    <row r="2" spans="2:19" ht="22.5" x14ac:dyDescent="0.45">
      <c r="C2" s="68" t="s">
        <v>35</v>
      </c>
      <c r="F2" s="42"/>
    </row>
    <row r="3" spans="2:19" ht="15" thickBot="1" x14ac:dyDescent="0.4"/>
    <row r="4" spans="2:19" x14ac:dyDescent="0.35">
      <c r="B4" s="74" t="s">
        <v>37</v>
      </c>
      <c r="C4" s="75"/>
      <c r="D4" s="76"/>
      <c r="E4" s="41"/>
      <c r="F4" s="41"/>
      <c r="G4" s="41"/>
      <c r="H4" s="41"/>
      <c r="I4" s="41"/>
      <c r="J4" s="41"/>
      <c r="K4" s="41"/>
      <c r="L4" s="41"/>
      <c r="M4" s="41"/>
      <c r="N4" s="41"/>
      <c r="O4" s="40"/>
      <c r="Q4" s="54" t="s">
        <v>0</v>
      </c>
    </row>
    <row r="5" spans="2:19" x14ac:dyDescent="0.35">
      <c r="B5" s="77"/>
      <c r="C5" s="78"/>
      <c r="D5" s="79"/>
      <c r="E5" s="46" t="s">
        <v>36</v>
      </c>
      <c r="F5" s="46"/>
      <c r="H5" s="47"/>
      <c r="I5" s="69">
        <v>0.21</v>
      </c>
      <c r="N5" s="32"/>
      <c r="O5" s="33"/>
      <c r="P5" s="2"/>
      <c r="Q5" s="55" t="s">
        <v>1</v>
      </c>
    </row>
    <row r="6" spans="2:19" ht="15" thickBot="1" x14ac:dyDescent="0.4">
      <c r="B6" s="80"/>
      <c r="C6" s="81"/>
      <c r="D6" s="82"/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  <c r="P6" s="2"/>
      <c r="Q6" s="56"/>
    </row>
    <row r="7" spans="2:19" ht="37" customHeight="1" thickBot="1" x14ac:dyDescent="0.4">
      <c r="B7" s="31"/>
      <c r="C7" s="34" t="s">
        <v>2</v>
      </c>
      <c r="D7" s="45" t="s">
        <v>3</v>
      </c>
      <c r="E7" s="28">
        <v>2</v>
      </c>
      <c r="F7" s="43">
        <v>3</v>
      </c>
      <c r="G7" s="26">
        <v>4</v>
      </c>
      <c r="H7" s="26">
        <v>5</v>
      </c>
      <c r="I7" s="26">
        <v>6</v>
      </c>
      <c r="J7" s="26">
        <v>7</v>
      </c>
      <c r="K7" s="26">
        <v>8</v>
      </c>
      <c r="L7" s="26">
        <v>9</v>
      </c>
      <c r="M7" s="26">
        <v>10</v>
      </c>
      <c r="N7" s="26">
        <v>11</v>
      </c>
      <c r="O7" s="27">
        <v>12</v>
      </c>
      <c r="P7" s="2"/>
      <c r="Q7" s="48" t="s">
        <v>4</v>
      </c>
      <c r="S7" s="48" t="s">
        <v>40</v>
      </c>
    </row>
    <row r="8" spans="2:19" x14ac:dyDescent="0.35">
      <c r="B8" s="11"/>
      <c r="C8" s="15" t="s">
        <v>5</v>
      </c>
      <c r="D8" s="57" t="s">
        <v>6</v>
      </c>
      <c r="E8" s="44"/>
      <c r="F8" s="35"/>
      <c r="G8" s="35"/>
      <c r="H8" s="70">
        <v>939198</v>
      </c>
      <c r="I8" s="70">
        <v>944198</v>
      </c>
      <c r="J8" s="70">
        <v>949198</v>
      </c>
      <c r="K8" s="70">
        <v>954198</v>
      </c>
      <c r="L8" s="70">
        <v>959198</v>
      </c>
      <c r="M8" s="70">
        <v>964198</v>
      </c>
      <c r="N8" s="70">
        <v>969198</v>
      </c>
      <c r="O8" s="70">
        <v>974198</v>
      </c>
      <c r="P8" s="2"/>
      <c r="Q8" s="53">
        <v>1044000</v>
      </c>
      <c r="S8" s="53">
        <v>1144000</v>
      </c>
    </row>
    <row r="9" spans="2:19" x14ac:dyDescent="0.35">
      <c r="B9" s="11"/>
      <c r="C9" s="3" t="s">
        <v>7</v>
      </c>
      <c r="D9" s="58" t="s">
        <v>8</v>
      </c>
      <c r="E9" s="36"/>
      <c r="F9" s="36"/>
      <c r="G9" s="36"/>
      <c r="H9" s="17">
        <f t="shared" ref="H9:O9" si="0">(H8-H8/(1+$I$5))/146</f>
        <v>1116.4472998981093</v>
      </c>
      <c r="I9" s="17">
        <f t="shared" si="0"/>
        <v>1122.3909204120912</v>
      </c>
      <c r="J9" s="17">
        <f t="shared" si="0"/>
        <v>1128.3345409260723</v>
      </c>
      <c r="K9" s="17">
        <f t="shared" si="0"/>
        <v>1134.2781614400542</v>
      </c>
      <c r="L9" s="17">
        <f t="shared" si="0"/>
        <v>1140.221781954036</v>
      </c>
      <c r="M9" s="17">
        <f t="shared" si="0"/>
        <v>1146.1654024680172</v>
      </c>
      <c r="N9" s="17">
        <f t="shared" si="0"/>
        <v>1152.109022981999</v>
      </c>
      <c r="O9" s="21">
        <f t="shared" si="0"/>
        <v>1158.0526434959811</v>
      </c>
      <c r="P9" s="2"/>
      <c r="Q9" s="49">
        <f>(Q8-Q8/(1+$I$5))/146</f>
        <v>1241.0279633193707</v>
      </c>
      <c r="S9" s="49">
        <f>(S8-S8/(1+$I$5))/146</f>
        <v>1359.9003735990032</v>
      </c>
    </row>
    <row r="10" spans="2:19" ht="17.5" x14ac:dyDescent="0.35">
      <c r="B10" s="12" t="s">
        <v>9</v>
      </c>
      <c r="C10" s="6"/>
      <c r="D10" s="59" t="s">
        <v>10</v>
      </c>
      <c r="E10" s="37"/>
      <c r="F10" s="37"/>
      <c r="G10" s="37"/>
      <c r="H10" s="18">
        <f>(H8-(146*H9))/12</f>
        <v>64683.057851239668</v>
      </c>
      <c r="I10" s="18">
        <f t="shared" ref="I10:O10" si="1">(I8-(146*I9))/12</f>
        <v>65027.410468319555</v>
      </c>
      <c r="J10" s="18">
        <f t="shared" si="1"/>
        <v>65371.763085399456</v>
      </c>
      <c r="K10" s="18">
        <f t="shared" si="1"/>
        <v>65716.115702479336</v>
      </c>
      <c r="L10" s="18">
        <f t="shared" si="1"/>
        <v>66060.468319559222</v>
      </c>
      <c r="M10" s="18">
        <f t="shared" si="1"/>
        <v>66404.820936639124</v>
      </c>
      <c r="N10" s="18">
        <f t="shared" si="1"/>
        <v>66749.173553719011</v>
      </c>
      <c r="O10" s="22">
        <f t="shared" si="1"/>
        <v>67093.526170798898</v>
      </c>
      <c r="P10" s="2"/>
      <c r="Q10" s="50">
        <f t="shared" ref="Q10:S10" si="2">(Q8-(146*Q9))/12</f>
        <v>71900.826446280989</v>
      </c>
      <c r="S10" s="50">
        <f t="shared" si="2"/>
        <v>78787.878787878799</v>
      </c>
    </row>
    <row r="11" spans="2:19" x14ac:dyDescent="0.35">
      <c r="B11" s="11"/>
      <c r="C11" s="6"/>
      <c r="D11" s="58" t="s">
        <v>11</v>
      </c>
      <c r="E11" s="36"/>
      <c r="F11" s="36"/>
      <c r="G11" s="36"/>
      <c r="H11" s="17">
        <f t="shared" ref="H11:O11" si="3">H10*47.08/52.14</f>
        <v>58405.799072427377</v>
      </c>
      <c r="I11" s="17">
        <f t="shared" si="3"/>
        <v>58716.733503039592</v>
      </c>
      <c r="J11" s="17">
        <f t="shared" si="3"/>
        <v>59027.667933651828</v>
      </c>
      <c r="K11" s="17">
        <f t="shared" si="3"/>
        <v>59338.602364264043</v>
      </c>
      <c r="L11" s="17">
        <f t="shared" si="3"/>
        <v>59649.536794876258</v>
      </c>
      <c r="M11" s="17">
        <f t="shared" si="3"/>
        <v>59960.471225488487</v>
      </c>
      <c r="N11" s="17">
        <f t="shared" si="3"/>
        <v>60271.405656100709</v>
      </c>
      <c r="O11" s="21">
        <f t="shared" si="3"/>
        <v>60582.340086712924</v>
      </c>
      <c r="P11" s="2"/>
      <c r="Q11" s="49">
        <f>Q10*47.08/52.14</f>
        <v>64923.109111831771</v>
      </c>
      <c r="S11" s="49">
        <f>S10*47.08/52.14</f>
        <v>71141.797724076212</v>
      </c>
    </row>
    <row r="12" spans="2:19" x14ac:dyDescent="0.35">
      <c r="B12" s="11"/>
      <c r="C12" s="6"/>
      <c r="D12" s="58" t="s">
        <v>12</v>
      </c>
      <c r="E12" s="36"/>
      <c r="F12" s="36"/>
      <c r="G12" s="36"/>
      <c r="H12" s="17">
        <f>H8/12/52.14*47.08*(1-0.0771)</f>
        <v>65222.28147637131</v>
      </c>
      <c r="I12" s="17">
        <f t="shared" ref="I12:O12" si="4">I8/12/52.14*47.08*(1-0.0771)</f>
        <v>65569.504753445857</v>
      </c>
      <c r="J12" s="17">
        <f t="shared" si="4"/>
        <v>65916.728030520389</v>
      </c>
      <c r="K12" s="17">
        <f t="shared" si="4"/>
        <v>66263.951307594936</v>
      </c>
      <c r="L12" s="17">
        <f t="shared" si="4"/>
        <v>66611.174584669483</v>
      </c>
      <c r="M12" s="17">
        <f t="shared" si="4"/>
        <v>66958.397861744015</v>
      </c>
      <c r="N12" s="17">
        <f t="shared" si="4"/>
        <v>67305.621138818562</v>
      </c>
      <c r="O12" s="21">
        <f t="shared" si="4"/>
        <v>67652.844415893123</v>
      </c>
      <c r="P12" s="2"/>
      <c r="Q12" s="49">
        <f>Q8/12/52.14*47.08*(1-0.0771)</f>
        <v>72500.22025316456</v>
      </c>
      <c r="S12" s="49">
        <f>S8/12/52.14*47.08*(1-0.0771)</f>
        <v>79444.685794655408</v>
      </c>
    </row>
    <row r="13" spans="2:19" x14ac:dyDescent="0.35">
      <c r="B13" s="14"/>
      <c r="C13" s="6"/>
      <c r="D13" s="58" t="s">
        <v>13</v>
      </c>
      <c r="E13" s="38"/>
      <c r="F13" s="38"/>
      <c r="G13" s="38"/>
      <c r="H13" s="19">
        <f t="shared" ref="H13:O13" si="5">H8/1752</f>
        <v>536.07191780821915</v>
      </c>
      <c r="I13" s="19">
        <f t="shared" si="5"/>
        <v>538.92579908675805</v>
      </c>
      <c r="J13" s="19">
        <f t="shared" si="5"/>
        <v>541.77968036529683</v>
      </c>
      <c r="K13" s="19">
        <f t="shared" si="5"/>
        <v>544.63356164383561</v>
      </c>
      <c r="L13" s="19">
        <f t="shared" si="5"/>
        <v>547.48744292237438</v>
      </c>
      <c r="M13" s="19">
        <f t="shared" si="5"/>
        <v>550.34132420091328</v>
      </c>
      <c r="N13" s="19">
        <f t="shared" si="5"/>
        <v>553.19520547945206</v>
      </c>
      <c r="O13" s="23">
        <f t="shared" si="5"/>
        <v>556.04908675799084</v>
      </c>
      <c r="P13" s="2"/>
      <c r="Q13" s="51">
        <f>Q8/1752</f>
        <v>595.89041095890411</v>
      </c>
      <c r="S13" s="51">
        <f>S8/1752</f>
        <v>652.96803652968038</v>
      </c>
    </row>
    <row r="14" spans="2:19" ht="17.5" x14ac:dyDescent="0.35">
      <c r="B14" s="12"/>
      <c r="C14" s="6"/>
      <c r="D14" s="58" t="s">
        <v>14</v>
      </c>
      <c r="E14" s="38"/>
      <c r="F14" s="38"/>
      <c r="G14" s="38"/>
      <c r="H14" s="19">
        <f t="shared" ref="H14:O14" si="6">H13*1.65</f>
        <v>884.5186643835616</v>
      </c>
      <c r="I14" s="19">
        <f t="shared" si="6"/>
        <v>889.22756849315078</v>
      </c>
      <c r="J14" s="19">
        <f t="shared" si="6"/>
        <v>893.93647260273974</v>
      </c>
      <c r="K14" s="19">
        <f t="shared" si="6"/>
        <v>898.6453767123287</v>
      </c>
      <c r="L14" s="19">
        <f t="shared" si="6"/>
        <v>903.35428082191765</v>
      </c>
      <c r="M14" s="19">
        <f t="shared" si="6"/>
        <v>908.06318493150684</v>
      </c>
      <c r="N14" s="19">
        <f t="shared" si="6"/>
        <v>912.7720890410958</v>
      </c>
      <c r="O14" s="23">
        <f t="shared" si="6"/>
        <v>917.48099315068487</v>
      </c>
      <c r="P14" s="2"/>
      <c r="Q14" s="51">
        <f>Q13*1.65</f>
        <v>983.21917808219177</v>
      </c>
      <c r="S14" s="51">
        <f>S13*1.65</f>
        <v>1077.3972602739725</v>
      </c>
    </row>
    <row r="15" spans="2:19" ht="17.5" x14ac:dyDescent="0.35">
      <c r="B15" s="12"/>
      <c r="C15" s="6"/>
      <c r="D15" s="58" t="s">
        <v>15</v>
      </c>
      <c r="E15" s="38"/>
      <c r="F15" s="38"/>
      <c r="G15" s="38"/>
      <c r="H15" s="19">
        <f t="shared" ref="H15:O15" si="7">H10/162.5</f>
        <v>398.04958677685948</v>
      </c>
      <c r="I15" s="19">
        <f t="shared" si="7"/>
        <v>400.16867980504344</v>
      </c>
      <c r="J15" s="19">
        <f t="shared" si="7"/>
        <v>402.28777283322745</v>
      </c>
      <c r="K15" s="19">
        <f t="shared" si="7"/>
        <v>404.40686586141129</v>
      </c>
      <c r="L15" s="19">
        <f t="shared" si="7"/>
        <v>406.52595888959519</v>
      </c>
      <c r="M15" s="19">
        <f t="shared" si="7"/>
        <v>408.6450519177792</v>
      </c>
      <c r="N15" s="19">
        <f t="shared" si="7"/>
        <v>410.76414494596315</v>
      </c>
      <c r="O15" s="23">
        <f t="shared" si="7"/>
        <v>412.88323797414705</v>
      </c>
      <c r="P15" s="2"/>
      <c r="Q15" s="51">
        <f t="shared" ref="Q15:S15" si="8">Q10/162.5</f>
        <v>442.46662428480607</v>
      </c>
      <c r="S15" s="51">
        <f t="shared" si="8"/>
        <v>484.84848484848493</v>
      </c>
    </row>
    <row r="16" spans="2:19" ht="17.5" x14ac:dyDescent="0.35">
      <c r="B16" s="12"/>
      <c r="C16" s="6"/>
      <c r="D16" s="60" t="s">
        <v>16</v>
      </c>
      <c r="E16" s="38"/>
      <c r="F16" s="38"/>
      <c r="G16" s="38"/>
      <c r="H16" s="19">
        <f t="shared" ref="H16:O16" si="9">H15*1.5</f>
        <v>597.0743801652892</v>
      </c>
      <c r="I16" s="19">
        <f t="shared" si="9"/>
        <v>600.25301970756516</v>
      </c>
      <c r="J16" s="19">
        <f t="shared" si="9"/>
        <v>603.43165924984123</v>
      </c>
      <c r="K16" s="19">
        <f t="shared" si="9"/>
        <v>606.61029879211696</v>
      </c>
      <c r="L16" s="19">
        <f t="shared" si="9"/>
        <v>609.78893833439281</v>
      </c>
      <c r="M16" s="19">
        <f t="shared" si="9"/>
        <v>612.96757787666877</v>
      </c>
      <c r="N16" s="19">
        <f t="shared" si="9"/>
        <v>616.14621741894473</v>
      </c>
      <c r="O16" s="23">
        <f t="shared" si="9"/>
        <v>619.32485696122058</v>
      </c>
      <c r="P16" s="2"/>
      <c r="Q16" s="51">
        <f t="shared" ref="Q16:S16" si="10">Q15*1.5</f>
        <v>663.69993642720908</v>
      </c>
      <c r="S16" s="51">
        <f t="shared" si="10"/>
        <v>727.27272727272737</v>
      </c>
    </row>
    <row r="17" spans="2:19" ht="15" thickBot="1" x14ac:dyDescent="0.4">
      <c r="B17" s="13"/>
      <c r="C17" s="8"/>
      <c r="D17" s="61" t="s">
        <v>17</v>
      </c>
      <c r="E17" s="39"/>
      <c r="F17" s="39"/>
      <c r="G17" s="39"/>
      <c r="H17" s="24">
        <f t="shared" ref="H17:O17" si="11">H15*2</f>
        <v>796.09917355371897</v>
      </c>
      <c r="I17" s="24">
        <f t="shared" si="11"/>
        <v>800.33735961008688</v>
      </c>
      <c r="J17" s="24">
        <f t="shared" si="11"/>
        <v>804.5755456664549</v>
      </c>
      <c r="K17" s="24">
        <f t="shared" si="11"/>
        <v>808.81373172282258</v>
      </c>
      <c r="L17" s="24">
        <f t="shared" si="11"/>
        <v>813.05191777919038</v>
      </c>
      <c r="M17" s="24">
        <f t="shared" si="11"/>
        <v>817.2901038355584</v>
      </c>
      <c r="N17" s="24">
        <f t="shared" si="11"/>
        <v>821.52828989192631</v>
      </c>
      <c r="O17" s="25">
        <f t="shared" si="11"/>
        <v>825.7664759482941</v>
      </c>
      <c r="P17" s="2"/>
      <c r="Q17" s="52">
        <f t="shared" ref="Q17:S17" si="12">Q15*2</f>
        <v>884.93324856961215</v>
      </c>
      <c r="S17" s="52">
        <f t="shared" si="12"/>
        <v>969.69696969696986</v>
      </c>
    </row>
    <row r="18" spans="2:19" x14ac:dyDescent="0.35">
      <c r="B18" s="10"/>
      <c r="C18" s="3" t="s">
        <v>18</v>
      </c>
      <c r="D18" s="62" t="str">
        <f>D8</f>
        <v>Årslønn</v>
      </c>
      <c r="E18" s="35"/>
      <c r="F18" s="35"/>
      <c r="G18" s="35"/>
      <c r="H18" s="70">
        <v>911381</v>
      </c>
      <c r="I18" s="70">
        <v>916381</v>
      </c>
      <c r="J18" s="70">
        <v>921381</v>
      </c>
      <c r="K18" s="70">
        <v>926381</v>
      </c>
      <c r="L18" s="70">
        <v>931381</v>
      </c>
      <c r="M18" s="70">
        <v>936381</v>
      </c>
      <c r="N18" s="70">
        <v>941381</v>
      </c>
      <c r="O18" s="70">
        <v>946381</v>
      </c>
      <c r="P18" s="2"/>
    </row>
    <row r="19" spans="2:19" x14ac:dyDescent="0.35">
      <c r="B19" s="11"/>
      <c r="C19" s="3" t="s">
        <v>19</v>
      </c>
      <c r="D19" s="58" t="str">
        <f>D9</f>
        <v>Daglig sokkelkompensasjon</v>
      </c>
      <c r="E19" s="36"/>
      <c r="F19" s="36"/>
      <c r="G19" s="36"/>
      <c r="H19" s="17">
        <f t="shared" ref="H19:O19" si="13">(H18-H18/(1+$I$5))/146</f>
        <v>1083.3805615306235</v>
      </c>
      <c r="I19" s="17">
        <f t="shared" si="13"/>
        <v>1089.3241820446055</v>
      </c>
      <c r="J19" s="17">
        <f t="shared" si="13"/>
        <v>1095.2678025585874</v>
      </c>
      <c r="K19" s="17">
        <f t="shared" si="13"/>
        <v>1101.2114230725686</v>
      </c>
      <c r="L19" s="17">
        <f t="shared" si="13"/>
        <v>1107.1550435865504</v>
      </c>
      <c r="M19" s="17">
        <f t="shared" si="13"/>
        <v>1113.0986641005322</v>
      </c>
      <c r="N19" s="17">
        <f t="shared" si="13"/>
        <v>1119.0422846145134</v>
      </c>
      <c r="O19" s="21">
        <f t="shared" si="13"/>
        <v>1124.9859051284952</v>
      </c>
      <c r="P19" s="2"/>
    </row>
    <row r="20" spans="2:19" ht="17.5" x14ac:dyDescent="0.35">
      <c r="B20" s="12" t="s">
        <v>20</v>
      </c>
      <c r="C20" s="3"/>
      <c r="D20" s="63" t="str">
        <f>D10</f>
        <v>Månedslønn</v>
      </c>
      <c r="E20" s="37"/>
      <c r="F20" s="37"/>
      <c r="G20" s="37"/>
      <c r="H20" s="18">
        <f t="shared" ref="H20:O20" si="14">(H18-(146*H19))/12</f>
        <v>62767.286501377414</v>
      </c>
      <c r="I20" s="18">
        <f t="shared" si="14"/>
        <v>63111.6391184573</v>
      </c>
      <c r="J20" s="18">
        <f t="shared" si="14"/>
        <v>63455.991735537187</v>
      </c>
      <c r="K20" s="18">
        <f t="shared" si="14"/>
        <v>63800.344352617081</v>
      </c>
      <c r="L20" s="18">
        <f t="shared" si="14"/>
        <v>64144.696969696968</v>
      </c>
      <c r="M20" s="18">
        <f t="shared" si="14"/>
        <v>64489.049586776855</v>
      </c>
      <c r="N20" s="18">
        <f t="shared" si="14"/>
        <v>64833.402203856756</v>
      </c>
      <c r="O20" s="22">
        <f t="shared" si="14"/>
        <v>65177.754820936643</v>
      </c>
      <c r="P20" s="2"/>
    </row>
    <row r="21" spans="2:19" x14ac:dyDescent="0.35">
      <c r="B21" s="11"/>
      <c r="C21" s="3"/>
      <c r="D21" s="58" t="str">
        <f>D11</f>
        <v>Justert månedslønn</v>
      </c>
      <c r="E21" s="36"/>
      <c r="F21" s="36"/>
      <c r="G21" s="36"/>
      <c r="H21" s="17">
        <f t="shared" ref="H21:O21" si="15">H20*47.08/52.14</f>
        <v>56675.94646115935</v>
      </c>
      <c r="I21" s="17">
        <f t="shared" si="15"/>
        <v>56986.880891771572</v>
      </c>
      <c r="J21" s="17">
        <f t="shared" si="15"/>
        <v>57297.815322383787</v>
      </c>
      <c r="K21" s="17">
        <f t="shared" si="15"/>
        <v>57608.749752996009</v>
      </c>
      <c r="L21" s="17">
        <f t="shared" si="15"/>
        <v>57919.684183608231</v>
      </c>
      <c r="M21" s="17">
        <f t="shared" si="15"/>
        <v>58230.618614220446</v>
      </c>
      <c r="N21" s="17">
        <f t="shared" si="15"/>
        <v>58541.553044832683</v>
      </c>
      <c r="O21" s="21">
        <f t="shared" si="15"/>
        <v>58852.487475444905</v>
      </c>
      <c r="P21" s="2"/>
    </row>
    <row r="22" spans="2:19" x14ac:dyDescent="0.35">
      <c r="B22" s="11"/>
      <c r="C22" s="3"/>
      <c r="D22" s="58" t="s">
        <v>12</v>
      </c>
      <c r="E22" s="36"/>
      <c r="F22" s="36"/>
      <c r="G22" s="36"/>
      <c r="H22" s="17">
        <f>H18/12/52.14*47.08*(1-0.0771)</f>
        <v>63290.539496694801</v>
      </c>
      <c r="I22" s="17">
        <f t="shared" ref="I22:O22" si="16">I18/12/52.14*47.08*(1-0.0771)</f>
        <v>63637.76277376934</v>
      </c>
      <c r="J22" s="17">
        <f t="shared" si="16"/>
        <v>63984.98605084388</v>
      </c>
      <c r="K22" s="17">
        <f>K18/12/52.14*47.08*(1-0.0771)</f>
        <v>64332.209327918434</v>
      </c>
      <c r="L22" s="17">
        <f t="shared" si="16"/>
        <v>64679.432604992966</v>
      </c>
      <c r="M22" s="17">
        <f t="shared" si="16"/>
        <v>65026.655882067505</v>
      </c>
      <c r="N22" s="17">
        <f t="shared" si="16"/>
        <v>65373.87915914206</v>
      </c>
      <c r="O22" s="21">
        <f t="shared" si="16"/>
        <v>65721.102436216592</v>
      </c>
      <c r="P22" s="2"/>
    </row>
    <row r="23" spans="2:19" x14ac:dyDescent="0.35">
      <c r="B23" s="11"/>
      <c r="C23" s="3"/>
      <c r="D23" s="58" t="str">
        <f t="shared" ref="D23:D31" si="17">D13</f>
        <v>Offshore pr. time</v>
      </c>
      <c r="E23" s="38"/>
      <c r="F23" s="38"/>
      <c r="G23" s="38"/>
      <c r="H23" s="19">
        <f t="shared" ref="H23:O23" si="18">H18/1752</f>
        <v>520.19463470319636</v>
      </c>
      <c r="I23" s="19">
        <f t="shared" si="18"/>
        <v>523.04851598173514</v>
      </c>
      <c r="J23" s="19">
        <f t="shared" si="18"/>
        <v>525.90239726027403</v>
      </c>
      <c r="K23" s="19">
        <f t="shared" si="18"/>
        <v>528.75627853881281</v>
      </c>
      <c r="L23" s="19">
        <f t="shared" si="18"/>
        <v>531.61015981735159</v>
      </c>
      <c r="M23" s="19">
        <f t="shared" si="18"/>
        <v>534.46404109589037</v>
      </c>
      <c r="N23" s="19">
        <f t="shared" si="18"/>
        <v>537.31792237442926</v>
      </c>
      <c r="O23" s="23">
        <f t="shared" si="18"/>
        <v>540.17180365296804</v>
      </c>
      <c r="P23" s="2"/>
    </row>
    <row r="24" spans="2:19" x14ac:dyDescent="0.35">
      <c r="B24" s="14"/>
      <c r="C24" s="11"/>
      <c r="D24" s="58" t="str">
        <f t="shared" si="17"/>
        <v>Offshore overtid pr. time</v>
      </c>
      <c r="E24" s="38"/>
      <c r="F24" s="38"/>
      <c r="G24" s="38"/>
      <c r="H24" s="19">
        <f t="shared" ref="H24:O24" si="19">H23*1.65</f>
        <v>858.32114726027396</v>
      </c>
      <c r="I24" s="19">
        <f t="shared" si="19"/>
        <v>863.03005136986292</v>
      </c>
      <c r="J24" s="19">
        <f t="shared" si="19"/>
        <v>867.7389554794521</v>
      </c>
      <c r="K24" s="19">
        <f t="shared" si="19"/>
        <v>872.44785958904106</v>
      </c>
      <c r="L24" s="19">
        <f t="shared" si="19"/>
        <v>877.15676369863002</v>
      </c>
      <c r="M24" s="19">
        <f t="shared" si="19"/>
        <v>881.86566780821909</v>
      </c>
      <c r="N24" s="19">
        <f t="shared" si="19"/>
        <v>886.57457191780827</v>
      </c>
      <c r="O24" s="23">
        <f t="shared" si="19"/>
        <v>891.28347602739723</v>
      </c>
      <c r="P24" s="2"/>
    </row>
    <row r="25" spans="2:19" x14ac:dyDescent="0.35">
      <c r="B25" s="11"/>
      <c r="C25" s="3"/>
      <c r="D25" s="58" t="str">
        <f t="shared" si="17"/>
        <v>Onshore pr. time</v>
      </c>
      <c r="E25" s="38"/>
      <c r="F25" s="38"/>
      <c r="G25" s="38"/>
      <c r="H25" s="19">
        <f t="shared" ref="H25:O25" si="20">H20/162.5</f>
        <v>386.26022462386101</v>
      </c>
      <c r="I25" s="19">
        <f t="shared" si="20"/>
        <v>388.3793176520449</v>
      </c>
      <c r="J25" s="19">
        <f t="shared" si="20"/>
        <v>390.49841068022886</v>
      </c>
      <c r="K25" s="19">
        <f t="shared" si="20"/>
        <v>392.61750370841281</v>
      </c>
      <c r="L25" s="19">
        <f t="shared" si="20"/>
        <v>394.73659673659671</v>
      </c>
      <c r="M25" s="19">
        <f t="shared" si="20"/>
        <v>396.85568976478066</v>
      </c>
      <c r="N25" s="19">
        <f t="shared" si="20"/>
        <v>398.97478279296467</v>
      </c>
      <c r="O25" s="23">
        <f t="shared" si="20"/>
        <v>401.09387582114857</v>
      </c>
      <c r="P25" s="2"/>
    </row>
    <row r="26" spans="2:19" x14ac:dyDescent="0.35">
      <c r="B26" s="11"/>
      <c r="C26" s="3"/>
      <c r="D26" s="60" t="str">
        <f t="shared" si="17"/>
        <v>Onshore overtid 50 %</v>
      </c>
      <c r="E26" s="38"/>
      <c r="F26" s="38"/>
      <c r="G26" s="38"/>
      <c r="H26" s="19">
        <f t="shared" ref="H26:O26" si="21">H25*1.5</f>
        <v>579.39033693579154</v>
      </c>
      <c r="I26" s="19">
        <f t="shared" si="21"/>
        <v>582.56897647806738</v>
      </c>
      <c r="J26" s="19">
        <f t="shared" si="21"/>
        <v>585.74761602034323</v>
      </c>
      <c r="K26" s="19">
        <f t="shared" si="21"/>
        <v>588.92625556261919</v>
      </c>
      <c r="L26" s="19">
        <f t="shared" si="21"/>
        <v>592.10489510489504</v>
      </c>
      <c r="M26" s="19">
        <f t="shared" si="21"/>
        <v>595.283534647171</v>
      </c>
      <c r="N26" s="19">
        <f t="shared" si="21"/>
        <v>598.46217418944707</v>
      </c>
      <c r="O26" s="23">
        <f t="shared" si="21"/>
        <v>601.6408137317228</v>
      </c>
      <c r="P26" s="2"/>
    </row>
    <row r="27" spans="2:19" ht="15" thickBot="1" x14ac:dyDescent="0.4">
      <c r="B27" s="13"/>
      <c r="C27" s="4"/>
      <c r="D27" s="61" t="str">
        <f t="shared" si="17"/>
        <v>Onshore overtid 100 %</v>
      </c>
      <c r="E27" s="39"/>
      <c r="F27" s="39"/>
      <c r="G27" s="39"/>
      <c r="H27" s="24">
        <f t="shared" ref="H27:O27" si="22">H25*2</f>
        <v>772.52044924772201</v>
      </c>
      <c r="I27" s="24">
        <f t="shared" si="22"/>
        <v>776.75863530408981</v>
      </c>
      <c r="J27" s="24">
        <f t="shared" si="22"/>
        <v>780.99682136045772</v>
      </c>
      <c r="K27" s="24">
        <f t="shared" si="22"/>
        <v>785.23500741682562</v>
      </c>
      <c r="L27" s="24">
        <f t="shared" si="22"/>
        <v>789.47319347319342</v>
      </c>
      <c r="M27" s="24">
        <f t="shared" si="22"/>
        <v>793.71137952956133</v>
      </c>
      <c r="N27" s="24">
        <f t="shared" si="22"/>
        <v>797.94956558592935</v>
      </c>
      <c r="O27" s="25">
        <f t="shared" si="22"/>
        <v>802.18775164229714</v>
      </c>
      <c r="P27" s="2"/>
    </row>
    <row r="28" spans="2:19" x14ac:dyDescent="0.35">
      <c r="B28" s="10"/>
      <c r="C28" s="3" t="s">
        <v>21</v>
      </c>
      <c r="D28" s="62" t="str">
        <f t="shared" si="17"/>
        <v>Årslønn</v>
      </c>
      <c r="E28" s="35"/>
      <c r="F28" s="70">
        <v>872866</v>
      </c>
      <c r="G28" s="70">
        <v>888810</v>
      </c>
      <c r="H28" s="70">
        <v>892614</v>
      </c>
      <c r="I28" s="70">
        <v>897614</v>
      </c>
      <c r="J28" s="70">
        <v>902614</v>
      </c>
      <c r="K28" s="70">
        <v>907614</v>
      </c>
      <c r="L28" s="70">
        <v>912614</v>
      </c>
      <c r="M28" s="70">
        <v>917614</v>
      </c>
      <c r="N28" s="70">
        <v>922614</v>
      </c>
      <c r="O28" s="70">
        <v>927614</v>
      </c>
      <c r="P28" s="7"/>
    </row>
    <row r="29" spans="2:19" x14ac:dyDescent="0.35">
      <c r="B29" s="11"/>
      <c r="C29" s="3"/>
      <c r="D29" s="58" t="str">
        <f t="shared" si="17"/>
        <v>Daglig sokkelkompensasjon</v>
      </c>
      <c r="E29" s="36"/>
      <c r="F29" s="17">
        <f t="shared" ref="F29:O29" si="23">(F28-F28/(1+$I$5))/146</f>
        <v>1037.5968527114226</v>
      </c>
      <c r="G29" s="17">
        <f t="shared" si="23"/>
        <v>1056.5498698064077</v>
      </c>
      <c r="H29" s="17">
        <f t="shared" si="23"/>
        <v>1061.0717762934446</v>
      </c>
      <c r="I29" s="17">
        <f t="shared" si="23"/>
        <v>1067.0153968074264</v>
      </c>
      <c r="J29" s="17">
        <f t="shared" si="23"/>
        <v>1072.9590173214083</v>
      </c>
      <c r="K29" s="17">
        <f t="shared" si="23"/>
        <v>1078.9026378353894</v>
      </c>
      <c r="L29" s="17">
        <f t="shared" si="23"/>
        <v>1084.8462583493715</v>
      </c>
      <c r="M29" s="17">
        <f t="shared" si="23"/>
        <v>1090.7898788633534</v>
      </c>
      <c r="N29" s="17">
        <f t="shared" si="23"/>
        <v>1096.7334993773352</v>
      </c>
      <c r="O29" s="21">
        <f t="shared" si="23"/>
        <v>1102.6771198913164</v>
      </c>
      <c r="P29" s="2"/>
    </row>
    <row r="30" spans="2:19" ht="17.5" x14ac:dyDescent="0.35">
      <c r="B30" s="12" t="s">
        <v>22</v>
      </c>
      <c r="C30" s="3"/>
      <c r="D30" s="59" t="str">
        <f t="shared" si="17"/>
        <v>Månedslønn</v>
      </c>
      <c r="E30" s="37"/>
      <c r="F30" s="18">
        <f t="shared" ref="F30:O30" si="24">(F28-(146*F29))/12</f>
        <v>60114.738292011025</v>
      </c>
      <c r="G30" s="18">
        <f t="shared" si="24"/>
        <v>61212.809917355371</v>
      </c>
      <c r="H30" s="18">
        <f t="shared" si="24"/>
        <v>61474.79338842976</v>
      </c>
      <c r="I30" s="18">
        <f t="shared" si="24"/>
        <v>61819.146005509647</v>
      </c>
      <c r="J30" s="18">
        <f t="shared" si="24"/>
        <v>62163.498622589534</v>
      </c>
      <c r="K30" s="18">
        <f t="shared" si="24"/>
        <v>62507.851239669428</v>
      </c>
      <c r="L30" s="18">
        <f t="shared" si="24"/>
        <v>62852.203856749315</v>
      </c>
      <c r="M30" s="18">
        <f t="shared" si="24"/>
        <v>63196.556473829201</v>
      </c>
      <c r="N30" s="18">
        <f t="shared" si="24"/>
        <v>63540.909090909088</v>
      </c>
      <c r="O30" s="22">
        <f t="shared" si="24"/>
        <v>63885.261707988982</v>
      </c>
      <c r="P30" s="2"/>
    </row>
    <row r="31" spans="2:19" x14ac:dyDescent="0.35">
      <c r="B31" s="11"/>
      <c r="C31" s="3"/>
      <c r="D31" s="58" t="str">
        <f t="shared" si="17"/>
        <v>Justert månedslønn</v>
      </c>
      <c r="E31" s="36"/>
      <c r="F31" s="17">
        <f t="shared" ref="F31:O31" si="25">F30*47.08/52.14</f>
        <v>54280.818542153414</v>
      </c>
      <c r="G31" s="17">
        <f t="shared" si="25"/>
        <v>55272.326254489657</v>
      </c>
      <c r="H31" s="17">
        <f t="shared" si="25"/>
        <v>55508.885169299443</v>
      </c>
      <c r="I31" s="17">
        <f t="shared" si="25"/>
        <v>55819.819599911658</v>
      </c>
      <c r="J31" s="17">
        <f t="shared" si="25"/>
        <v>56130.75403052388</v>
      </c>
      <c r="K31" s="17">
        <f t="shared" si="25"/>
        <v>56441.688461136109</v>
      </c>
      <c r="L31" s="17">
        <f t="shared" si="25"/>
        <v>56752.622891748324</v>
      </c>
      <c r="M31" s="17">
        <f t="shared" si="25"/>
        <v>57063.557322360546</v>
      </c>
      <c r="N31" s="17">
        <f t="shared" si="25"/>
        <v>57374.491752972768</v>
      </c>
      <c r="O31" s="21">
        <f t="shared" si="25"/>
        <v>57685.426183584983</v>
      </c>
      <c r="P31" s="2"/>
    </row>
    <row r="32" spans="2:19" x14ac:dyDescent="0.35">
      <c r="B32" s="11"/>
      <c r="C32" s="3"/>
      <c r="D32" s="58" t="s">
        <v>12</v>
      </c>
      <c r="E32" s="36"/>
      <c r="F32" s="17">
        <f t="shared" ref="F32:G32" si="26">F28/12/52.14*47.08*(1-0.0771)</f>
        <v>60615.8785933896</v>
      </c>
      <c r="G32" s="17">
        <f t="shared" si="26"/>
        <v>61723.104179324895</v>
      </c>
      <c r="H32" s="17">
        <f>H28/12/52.14*47.08*(1-0.0771)</f>
        <v>61987.271648523201</v>
      </c>
      <c r="I32" s="17">
        <f t="shared" ref="I32:O32" si="27">I28/12/52.14*47.08*(1-0.0771)</f>
        <v>62334.494925597755</v>
      </c>
      <c r="J32" s="17">
        <f>J28/12/52.14*47.08*(1-0.0771)</f>
        <v>62681.71820267228</v>
      </c>
      <c r="K32" s="17">
        <f t="shared" si="27"/>
        <v>63028.941479746834</v>
      </c>
      <c r="L32" s="17">
        <f t="shared" si="27"/>
        <v>63376.164756821388</v>
      </c>
      <c r="M32" s="17">
        <f t="shared" si="27"/>
        <v>63723.388033895928</v>
      </c>
      <c r="N32" s="17">
        <f t="shared" si="27"/>
        <v>64070.61131097046</v>
      </c>
      <c r="O32" s="21">
        <f t="shared" si="27"/>
        <v>64417.834588045014</v>
      </c>
      <c r="P32" s="2"/>
    </row>
    <row r="33" spans="2:16" x14ac:dyDescent="0.35">
      <c r="B33" s="14"/>
      <c r="C33" s="3"/>
      <c r="D33" s="58" t="str">
        <f t="shared" ref="D33:D41" si="28">D23</f>
        <v>Offshore pr. time</v>
      </c>
      <c r="E33" s="38"/>
      <c r="F33" s="19">
        <f t="shared" ref="F33:O33" si="29">F28/1752</f>
        <v>498.21118721461187</v>
      </c>
      <c r="G33" s="19">
        <f t="shared" si="29"/>
        <v>507.31164383561645</v>
      </c>
      <c r="H33" s="19">
        <f t="shared" si="29"/>
        <v>509.48287671232879</v>
      </c>
      <c r="I33" s="19">
        <f t="shared" si="29"/>
        <v>512.33675799086757</v>
      </c>
      <c r="J33" s="19">
        <f t="shared" si="29"/>
        <v>515.19063926940635</v>
      </c>
      <c r="K33" s="19">
        <f t="shared" si="29"/>
        <v>518.04452054794524</v>
      </c>
      <c r="L33" s="19">
        <f t="shared" si="29"/>
        <v>520.89840182648402</v>
      </c>
      <c r="M33" s="19">
        <f t="shared" si="29"/>
        <v>523.7522831050228</v>
      </c>
      <c r="N33" s="19">
        <f t="shared" si="29"/>
        <v>526.60616438356169</v>
      </c>
      <c r="O33" s="23">
        <f t="shared" si="29"/>
        <v>529.46004566210047</v>
      </c>
      <c r="P33" s="2"/>
    </row>
    <row r="34" spans="2:16" x14ac:dyDescent="0.35">
      <c r="B34" s="11"/>
      <c r="C34" s="3"/>
      <c r="D34" s="58" t="str">
        <f t="shared" si="28"/>
        <v>Offshore overtid pr. time</v>
      </c>
      <c r="E34" s="38"/>
      <c r="F34" s="19">
        <f t="shared" ref="F34:O34" si="30">F33*1.65</f>
        <v>822.04845890410957</v>
      </c>
      <c r="G34" s="19">
        <f t="shared" si="30"/>
        <v>837.0642123287671</v>
      </c>
      <c r="H34" s="19">
        <f t="shared" si="30"/>
        <v>840.64674657534249</v>
      </c>
      <c r="I34" s="19">
        <f t="shared" si="30"/>
        <v>845.35565068493145</v>
      </c>
      <c r="J34" s="19">
        <f t="shared" si="30"/>
        <v>850.0645547945204</v>
      </c>
      <c r="K34" s="19">
        <f t="shared" si="30"/>
        <v>854.77345890410959</v>
      </c>
      <c r="L34" s="19">
        <f t="shared" si="30"/>
        <v>859.48236301369855</v>
      </c>
      <c r="M34" s="19">
        <f t="shared" si="30"/>
        <v>864.19126712328762</v>
      </c>
      <c r="N34" s="19">
        <f t="shared" si="30"/>
        <v>868.90017123287669</v>
      </c>
      <c r="O34" s="23">
        <f t="shared" si="30"/>
        <v>873.60907534246576</v>
      </c>
      <c r="P34" s="2"/>
    </row>
    <row r="35" spans="2:16" x14ac:dyDescent="0.35">
      <c r="B35" s="11"/>
      <c r="C35" s="3"/>
      <c r="D35" s="58" t="str">
        <f t="shared" si="28"/>
        <v>Onshore pr. time</v>
      </c>
      <c r="E35" s="38"/>
      <c r="F35" s="19">
        <f t="shared" ref="F35:O35" si="31">F30/162.5</f>
        <v>369.93685102776016</v>
      </c>
      <c r="G35" s="19">
        <f t="shared" si="31"/>
        <v>376.69421487603307</v>
      </c>
      <c r="H35" s="19">
        <f t="shared" si="31"/>
        <v>378.30642085187543</v>
      </c>
      <c r="I35" s="19">
        <f t="shared" si="31"/>
        <v>380.42551388005938</v>
      </c>
      <c r="J35" s="19">
        <f t="shared" si="31"/>
        <v>382.54460690824328</v>
      </c>
      <c r="K35" s="19">
        <f t="shared" si="31"/>
        <v>384.66369993642724</v>
      </c>
      <c r="L35" s="19">
        <f t="shared" si="31"/>
        <v>386.78279296461119</v>
      </c>
      <c r="M35" s="19">
        <f t="shared" si="31"/>
        <v>388.90188599279509</v>
      </c>
      <c r="N35" s="19">
        <f t="shared" si="31"/>
        <v>391.02097902097898</v>
      </c>
      <c r="O35" s="23">
        <f t="shared" si="31"/>
        <v>393.140072049163</v>
      </c>
      <c r="P35" s="2"/>
    </row>
    <row r="36" spans="2:16" x14ac:dyDescent="0.35">
      <c r="B36" s="11"/>
      <c r="C36" s="3"/>
      <c r="D36" s="60" t="str">
        <f t="shared" si="28"/>
        <v>Onshore overtid 50 %</v>
      </c>
      <c r="E36" s="38"/>
      <c r="F36" s="19">
        <f t="shared" ref="F36:O36" si="32">F35*1.5</f>
        <v>554.90527654164021</v>
      </c>
      <c r="G36" s="19">
        <f t="shared" si="32"/>
        <v>565.04132231404958</v>
      </c>
      <c r="H36" s="19">
        <f t="shared" si="32"/>
        <v>567.45963127781317</v>
      </c>
      <c r="I36" s="19">
        <f t="shared" si="32"/>
        <v>570.63827082008902</v>
      </c>
      <c r="J36" s="19">
        <f t="shared" si="32"/>
        <v>573.81691036236498</v>
      </c>
      <c r="K36" s="19">
        <f t="shared" si="32"/>
        <v>576.99554990464082</v>
      </c>
      <c r="L36" s="19">
        <f t="shared" si="32"/>
        <v>580.17418944691678</v>
      </c>
      <c r="M36" s="19">
        <f t="shared" si="32"/>
        <v>583.35282898919263</v>
      </c>
      <c r="N36" s="19">
        <f t="shared" si="32"/>
        <v>586.53146853146848</v>
      </c>
      <c r="O36" s="23">
        <f t="shared" si="32"/>
        <v>589.71010807374455</v>
      </c>
      <c r="P36" s="2"/>
    </row>
    <row r="37" spans="2:16" ht="15" thickBot="1" x14ac:dyDescent="0.4">
      <c r="B37" s="13"/>
      <c r="C37" s="4"/>
      <c r="D37" s="61" t="str">
        <f t="shared" si="28"/>
        <v>Onshore overtid 100 %</v>
      </c>
      <c r="E37" s="39"/>
      <c r="F37" s="24">
        <f t="shared" ref="F37:O37" si="33">F35*2</f>
        <v>739.87370205552031</v>
      </c>
      <c r="G37" s="24">
        <f t="shared" si="33"/>
        <v>753.38842975206614</v>
      </c>
      <c r="H37" s="24">
        <f t="shared" si="33"/>
        <v>756.61284170375086</v>
      </c>
      <c r="I37" s="24">
        <f t="shared" si="33"/>
        <v>760.85102776011877</v>
      </c>
      <c r="J37" s="24">
        <f t="shared" si="33"/>
        <v>765.08921381648656</v>
      </c>
      <c r="K37" s="24">
        <f t="shared" si="33"/>
        <v>769.32739987285447</v>
      </c>
      <c r="L37" s="24">
        <f t="shared" si="33"/>
        <v>773.56558592922238</v>
      </c>
      <c r="M37" s="24">
        <f t="shared" si="33"/>
        <v>777.80377198559017</v>
      </c>
      <c r="N37" s="24">
        <f t="shared" si="33"/>
        <v>782.04195804195797</v>
      </c>
      <c r="O37" s="25">
        <f t="shared" si="33"/>
        <v>786.28014409832599</v>
      </c>
      <c r="P37" s="2"/>
    </row>
    <row r="38" spans="2:16" x14ac:dyDescent="0.35">
      <c r="B38" s="10"/>
      <c r="C38" s="16" t="s">
        <v>23</v>
      </c>
      <c r="D38" s="57" t="str">
        <f t="shared" si="28"/>
        <v>Årslønn</v>
      </c>
      <c r="E38" s="86"/>
      <c r="F38" s="35"/>
      <c r="G38" s="35"/>
      <c r="H38" s="87">
        <v>820187</v>
      </c>
      <c r="I38" s="87">
        <v>825187</v>
      </c>
      <c r="J38" s="87">
        <v>830187</v>
      </c>
      <c r="K38" s="87">
        <v>835187</v>
      </c>
      <c r="L38" s="87">
        <v>840187</v>
      </c>
      <c r="M38" s="87">
        <v>845187</v>
      </c>
      <c r="N38" s="88">
        <v>850187</v>
      </c>
      <c r="O38" s="89">
        <v>855187</v>
      </c>
      <c r="P38" s="2"/>
    </row>
    <row r="39" spans="2:16" x14ac:dyDescent="0.35">
      <c r="B39" s="11"/>
      <c r="C39" s="2" t="s">
        <v>24</v>
      </c>
      <c r="D39" s="58" t="str">
        <f t="shared" si="28"/>
        <v>Daglig sokkelkompensasjon</v>
      </c>
      <c r="E39" s="90"/>
      <c r="F39" s="91"/>
      <c r="G39" s="91"/>
      <c r="H39" s="83">
        <f t="shared" ref="H39:O39" si="34">(H38-H38/(1+$I$5))/146</f>
        <v>974.97605570021472</v>
      </c>
      <c r="I39" s="83">
        <f t="shared" si="34"/>
        <v>980.91967621419667</v>
      </c>
      <c r="J39" s="83">
        <f t="shared" si="34"/>
        <v>986.86329672817851</v>
      </c>
      <c r="K39" s="83">
        <f t="shared" si="34"/>
        <v>992.80691724215967</v>
      </c>
      <c r="L39" s="83">
        <f t="shared" si="34"/>
        <v>998.75053775614151</v>
      </c>
      <c r="M39" s="83">
        <f t="shared" si="34"/>
        <v>1004.6941582701235</v>
      </c>
      <c r="N39" s="83">
        <f t="shared" si="34"/>
        <v>1010.6377787841045</v>
      </c>
      <c r="O39" s="21">
        <f t="shared" si="34"/>
        <v>1016.5813992980865</v>
      </c>
      <c r="P39" s="2"/>
    </row>
    <row r="40" spans="2:16" ht="17.5" x14ac:dyDescent="0.35">
      <c r="B40" s="12" t="s">
        <v>25</v>
      </c>
      <c r="C40" s="16"/>
      <c r="D40" s="59" t="str">
        <f t="shared" si="28"/>
        <v>Månedslønn</v>
      </c>
      <c r="E40" s="92"/>
      <c r="F40" s="93"/>
      <c r="G40" s="93"/>
      <c r="H40" s="84">
        <f t="shared" ref="H40:O40" si="35">(H38-(146*H39))/12</f>
        <v>56486.707988980721</v>
      </c>
      <c r="I40" s="84">
        <f t="shared" si="35"/>
        <v>56831.060606060608</v>
      </c>
      <c r="J40" s="84">
        <f t="shared" si="35"/>
        <v>57175.413223140495</v>
      </c>
      <c r="K40" s="84">
        <f t="shared" si="35"/>
        <v>57519.765840220389</v>
      </c>
      <c r="L40" s="84">
        <f t="shared" si="35"/>
        <v>57864.118457300276</v>
      </c>
      <c r="M40" s="84">
        <f t="shared" si="35"/>
        <v>58208.471074380162</v>
      </c>
      <c r="N40" s="84">
        <f t="shared" si="35"/>
        <v>58552.823691460064</v>
      </c>
      <c r="O40" s="22">
        <f t="shared" si="35"/>
        <v>58897.176308539951</v>
      </c>
      <c r="P40" s="2"/>
    </row>
    <row r="41" spans="2:16" x14ac:dyDescent="0.35">
      <c r="B41" s="11"/>
      <c r="C41" s="16"/>
      <c r="D41" s="58" t="str">
        <f t="shared" si="28"/>
        <v>Justert månedslønn</v>
      </c>
      <c r="E41" s="90"/>
      <c r="F41" s="91"/>
      <c r="G41" s="91"/>
      <c r="H41" s="83">
        <f t="shared" ref="H41:O41" si="36">H40*47.08/52.14</f>
        <v>51004.875568109172</v>
      </c>
      <c r="I41" s="83">
        <f t="shared" si="36"/>
        <v>51315.809998721394</v>
      </c>
      <c r="J41" s="83">
        <f t="shared" si="36"/>
        <v>51626.744429333616</v>
      </c>
      <c r="K41" s="83">
        <f t="shared" si="36"/>
        <v>51937.67885994583</v>
      </c>
      <c r="L41" s="83">
        <f t="shared" si="36"/>
        <v>52248.613290558053</v>
      </c>
      <c r="M41" s="83">
        <f t="shared" si="36"/>
        <v>52559.547721170267</v>
      </c>
      <c r="N41" s="83">
        <f t="shared" si="36"/>
        <v>52870.482151782504</v>
      </c>
      <c r="O41" s="21">
        <f t="shared" si="36"/>
        <v>53181.416582394719</v>
      </c>
      <c r="P41" s="2"/>
    </row>
    <row r="42" spans="2:16" x14ac:dyDescent="0.35">
      <c r="B42" s="11"/>
      <c r="C42" s="16"/>
      <c r="D42" s="58" t="s">
        <v>12</v>
      </c>
      <c r="E42" s="90"/>
      <c r="F42" s="91"/>
      <c r="G42" s="91"/>
      <c r="H42" s="83">
        <f>H38/12/52.14*47.08*(1-0.0771)</f>
        <v>56957.603590787628</v>
      </c>
      <c r="I42" s="83">
        <f t="shared" ref="I42:O42" si="37">I38/12/52.14*47.08*(1-0.0771)</f>
        <v>57304.826867862168</v>
      </c>
      <c r="J42" s="83">
        <f t="shared" si="37"/>
        <v>57652.050144936708</v>
      </c>
      <c r="K42" s="83">
        <f t="shared" si="37"/>
        <v>57999.273422011262</v>
      </c>
      <c r="L42" s="83">
        <f t="shared" si="37"/>
        <v>58346.496699085787</v>
      </c>
      <c r="M42" s="83">
        <f t="shared" si="37"/>
        <v>58693.719976160333</v>
      </c>
      <c r="N42" s="83">
        <f t="shared" si="37"/>
        <v>59040.943253234887</v>
      </c>
      <c r="O42" s="21">
        <f t="shared" si="37"/>
        <v>59388.166530309427</v>
      </c>
      <c r="P42" s="2"/>
    </row>
    <row r="43" spans="2:16" x14ac:dyDescent="0.35">
      <c r="B43" s="11"/>
      <c r="C43" s="16"/>
      <c r="D43" s="58" t="str">
        <f>D33</f>
        <v>Offshore pr. time</v>
      </c>
      <c r="E43" s="94"/>
      <c r="F43" s="95"/>
      <c r="G43" s="95"/>
      <c r="H43" s="85">
        <f t="shared" ref="H43:O43" si="38">H38/1752</f>
        <v>468.14326484018267</v>
      </c>
      <c r="I43" s="85">
        <f t="shared" si="38"/>
        <v>470.99714611872145</v>
      </c>
      <c r="J43" s="85">
        <f t="shared" si="38"/>
        <v>473.85102739726028</v>
      </c>
      <c r="K43" s="85">
        <f t="shared" si="38"/>
        <v>476.70490867579906</v>
      </c>
      <c r="L43" s="85">
        <f t="shared" si="38"/>
        <v>479.5587899543379</v>
      </c>
      <c r="M43" s="85">
        <f t="shared" si="38"/>
        <v>482.41267123287673</v>
      </c>
      <c r="N43" s="85">
        <f t="shared" si="38"/>
        <v>485.26655251141551</v>
      </c>
      <c r="O43" s="23">
        <f t="shared" si="38"/>
        <v>488.12043378995435</v>
      </c>
      <c r="P43" s="2"/>
    </row>
    <row r="44" spans="2:16" x14ac:dyDescent="0.35">
      <c r="B44" s="11"/>
      <c r="C44" s="16"/>
      <c r="D44" s="58" t="str">
        <f>D34</f>
        <v>Offshore overtid pr. time</v>
      </c>
      <c r="E44" s="94"/>
      <c r="F44" s="95"/>
      <c r="G44" s="95"/>
      <c r="H44" s="85">
        <f t="shared" ref="H44:O44" si="39">H43*1.65</f>
        <v>772.43638698630139</v>
      </c>
      <c r="I44" s="85">
        <f t="shared" si="39"/>
        <v>777.14529109589034</v>
      </c>
      <c r="J44" s="85">
        <f t="shared" si="39"/>
        <v>781.85419520547941</v>
      </c>
      <c r="K44" s="85">
        <f t="shared" si="39"/>
        <v>786.56309931506837</v>
      </c>
      <c r="L44" s="85">
        <f t="shared" si="39"/>
        <v>791.27200342465744</v>
      </c>
      <c r="M44" s="85">
        <f t="shared" si="39"/>
        <v>795.98090753424651</v>
      </c>
      <c r="N44" s="85">
        <f t="shared" si="39"/>
        <v>800.68981164383558</v>
      </c>
      <c r="O44" s="23">
        <f t="shared" si="39"/>
        <v>805.39871575342465</v>
      </c>
      <c r="P44" s="2"/>
    </row>
    <row r="45" spans="2:16" x14ac:dyDescent="0.35">
      <c r="B45" s="11"/>
      <c r="C45" s="16"/>
      <c r="D45" s="58" t="str">
        <f>D35</f>
        <v>Onshore pr. time</v>
      </c>
      <c r="E45" s="94"/>
      <c r="F45" s="95"/>
      <c r="G45" s="95"/>
      <c r="H45" s="85">
        <f t="shared" ref="H45:O45" si="40">H40/162.5</f>
        <v>347.6105107014198</v>
      </c>
      <c r="I45" s="85">
        <f t="shared" si="40"/>
        <v>349.72960372960375</v>
      </c>
      <c r="J45" s="85">
        <f t="shared" si="40"/>
        <v>351.84869675778765</v>
      </c>
      <c r="K45" s="85">
        <f t="shared" si="40"/>
        <v>353.9677897859716</v>
      </c>
      <c r="L45" s="85">
        <f t="shared" si="40"/>
        <v>356.08688281415556</v>
      </c>
      <c r="M45" s="85">
        <f t="shared" si="40"/>
        <v>358.20597584233946</v>
      </c>
      <c r="N45" s="85">
        <f t="shared" si="40"/>
        <v>360.32506887052347</v>
      </c>
      <c r="O45" s="23">
        <f t="shared" si="40"/>
        <v>362.44416189870736</v>
      </c>
      <c r="P45" s="2"/>
    </row>
    <row r="46" spans="2:16" x14ac:dyDescent="0.35">
      <c r="B46" s="11"/>
      <c r="C46" s="16"/>
      <c r="D46" s="60" t="str">
        <f>D36</f>
        <v>Onshore overtid 50 %</v>
      </c>
      <c r="E46" s="94"/>
      <c r="F46" s="95"/>
      <c r="G46" s="95"/>
      <c r="H46" s="85">
        <f t="shared" ref="H46:O46" si="41">H45*1.5</f>
        <v>521.4157660521297</v>
      </c>
      <c r="I46" s="85">
        <f t="shared" si="41"/>
        <v>524.59440559440566</v>
      </c>
      <c r="J46" s="85">
        <f t="shared" si="41"/>
        <v>527.7730451366815</v>
      </c>
      <c r="K46" s="85">
        <f t="shared" si="41"/>
        <v>530.95168467895746</v>
      </c>
      <c r="L46" s="85">
        <f t="shared" si="41"/>
        <v>534.13032422123331</v>
      </c>
      <c r="M46" s="85">
        <f t="shared" si="41"/>
        <v>537.30896376350915</v>
      </c>
      <c r="N46" s="85">
        <f t="shared" si="41"/>
        <v>540.48760330578523</v>
      </c>
      <c r="O46" s="23">
        <f t="shared" si="41"/>
        <v>543.66624284806107</v>
      </c>
      <c r="P46" s="2"/>
    </row>
    <row r="47" spans="2:16" ht="15" thickBot="1" x14ac:dyDescent="0.4">
      <c r="B47" s="13"/>
      <c r="C47" s="9"/>
      <c r="D47" s="61" t="str">
        <f>D37</f>
        <v>Onshore overtid 100 %</v>
      </c>
      <c r="E47" s="96"/>
      <c r="F47" s="39"/>
      <c r="G47" s="39"/>
      <c r="H47" s="24">
        <f t="shared" ref="H47:O47" si="42">H45*2</f>
        <v>695.2210214028396</v>
      </c>
      <c r="I47" s="24">
        <f t="shared" si="42"/>
        <v>699.45920745920751</v>
      </c>
      <c r="J47" s="24">
        <f t="shared" si="42"/>
        <v>703.6973935155753</v>
      </c>
      <c r="K47" s="24">
        <f t="shared" si="42"/>
        <v>707.93557957194321</v>
      </c>
      <c r="L47" s="24">
        <f t="shared" si="42"/>
        <v>712.17376562831112</v>
      </c>
      <c r="M47" s="24">
        <f t="shared" si="42"/>
        <v>716.41195168467891</v>
      </c>
      <c r="N47" s="24">
        <f t="shared" si="42"/>
        <v>720.65013774104693</v>
      </c>
      <c r="O47" s="25">
        <f t="shared" si="42"/>
        <v>724.88832379741473</v>
      </c>
      <c r="P47" s="2"/>
    </row>
    <row r="48" spans="2:16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6" x14ac:dyDescent="0.4">
      <c r="B49" s="71" t="s">
        <v>39</v>
      </c>
      <c r="C49" s="72"/>
      <c r="D49" s="67"/>
      <c r="E49" s="6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x14ac:dyDescent="0.35">
      <c r="B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2:16" x14ac:dyDescent="0.35">
      <c r="B51" s="2" t="s">
        <v>26</v>
      </c>
      <c r="D51" s="2"/>
      <c r="E51" s="2"/>
      <c r="F51" s="2"/>
      <c r="G51" s="2"/>
      <c r="H51" s="2"/>
      <c r="I51" s="1"/>
      <c r="J51" s="1"/>
      <c r="K51" s="1"/>
      <c r="L51" s="1"/>
      <c r="M51" s="1"/>
      <c r="N51" s="2"/>
      <c r="O51" s="2"/>
      <c r="P51" s="2"/>
    </row>
    <row r="52" spans="2:16" x14ac:dyDescent="0.35">
      <c r="B52" s="2" t="s">
        <v>27</v>
      </c>
      <c r="D52" s="2"/>
      <c r="E52" s="2"/>
      <c r="F52" s="2"/>
      <c r="G52" s="2"/>
      <c r="H52" s="2"/>
      <c r="I52" s="5"/>
      <c r="J52" s="5"/>
      <c r="K52" s="5"/>
      <c r="L52" s="5"/>
      <c r="M52" s="5"/>
      <c r="N52" s="2"/>
      <c r="O52" s="2"/>
      <c r="P52" s="2"/>
    </row>
    <row r="53" spans="2:16" x14ac:dyDescent="0.35">
      <c r="B53" s="2" t="s">
        <v>28</v>
      </c>
      <c r="D53" s="2"/>
      <c r="E53" s="2"/>
      <c r="F53" s="2"/>
      <c r="G53" s="2"/>
      <c r="H53" s="2"/>
      <c r="I53" s="5"/>
      <c r="J53" s="5"/>
      <c r="K53" s="5"/>
      <c r="L53" s="5"/>
      <c r="M53" s="5"/>
      <c r="N53" s="2"/>
      <c r="O53" s="2"/>
      <c r="P53" s="2"/>
    </row>
    <row r="54" spans="2:16" x14ac:dyDescent="0.35">
      <c r="B54" s="2" t="s">
        <v>29</v>
      </c>
      <c r="D54" s="2"/>
      <c r="E54" s="2"/>
      <c r="F54" s="2"/>
      <c r="G54" s="2"/>
      <c r="H54" s="2"/>
      <c r="I54" s="5"/>
      <c r="J54" s="5"/>
      <c r="K54" s="5"/>
      <c r="L54" s="5"/>
      <c r="M54" s="5"/>
      <c r="N54" s="2"/>
      <c r="O54" s="2"/>
      <c r="P54" s="2"/>
    </row>
    <row r="55" spans="2:16" x14ac:dyDescent="0.35">
      <c r="B55" s="2"/>
      <c r="C55" s="2"/>
      <c r="D55" s="2"/>
      <c r="E55" s="2"/>
      <c r="F55" s="2"/>
      <c r="G55" s="2"/>
      <c r="H55" s="2"/>
      <c r="I55" s="5"/>
      <c r="J55" s="5"/>
      <c r="K55" s="5"/>
      <c r="L55" s="5"/>
      <c r="M55" s="5"/>
      <c r="N55" s="2"/>
      <c r="O55" s="2"/>
      <c r="P55" s="2"/>
    </row>
    <row r="56" spans="2:16" x14ac:dyDescent="0.35">
      <c r="B56" s="2" t="s">
        <v>30</v>
      </c>
      <c r="D56" s="2"/>
      <c r="E56" s="2"/>
      <c r="F56" s="2"/>
      <c r="G56" s="2"/>
      <c r="H56" s="2"/>
      <c r="I56" s="5"/>
      <c r="J56" s="5"/>
      <c r="K56" s="5"/>
      <c r="L56" s="5"/>
      <c r="M56" s="5"/>
      <c r="N56" s="2"/>
      <c r="O56" s="2"/>
      <c r="P56" s="2"/>
    </row>
    <row r="57" spans="2:16" x14ac:dyDescent="0.35">
      <c r="B57" s="2" t="s">
        <v>31</v>
      </c>
      <c r="D57" s="2"/>
      <c r="E57" s="2"/>
      <c r="F57" s="2"/>
      <c r="G57" s="2"/>
      <c r="H57" s="2"/>
      <c r="I57" s="5"/>
      <c r="J57" s="5"/>
      <c r="K57" s="5"/>
      <c r="L57" s="5"/>
      <c r="M57" s="5"/>
      <c r="N57" s="2"/>
      <c r="O57" s="2"/>
      <c r="P57" s="2"/>
    </row>
    <row r="58" spans="2:16" x14ac:dyDescent="0.35">
      <c r="B58" s="2" t="s">
        <v>32</v>
      </c>
      <c r="D58" s="2"/>
      <c r="E58" s="2"/>
      <c r="F58" s="2"/>
      <c r="G58" s="2"/>
      <c r="H58" s="2"/>
      <c r="I58" s="5"/>
      <c r="J58" s="5"/>
      <c r="K58" s="5"/>
      <c r="L58" s="5"/>
      <c r="M58" s="5"/>
      <c r="N58" s="2"/>
      <c r="O58" s="2"/>
      <c r="P58" s="2"/>
    </row>
    <row r="59" spans="2:16" x14ac:dyDescent="0.35">
      <c r="B59" s="2" t="s">
        <v>33</v>
      </c>
      <c r="D59" s="2"/>
      <c r="E59" s="2"/>
      <c r="F59" s="2"/>
      <c r="G59" s="2"/>
      <c r="H59" s="2"/>
      <c r="I59" s="5"/>
      <c r="J59" s="5"/>
      <c r="K59" s="5"/>
      <c r="L59" s="5"/>
      <c r="M59" s="5"/>
      <c r="N59" s="2"/>
      <c r="O59" s="2"/>
      <c r="P59" s="2"/>
    </row>
    <row r="60" spans="2:16" x14ac:dyDescent="0.35">
      <c r="B60" s="2"/>
      <c r="C60" s="2"/>
      <c r="D60" s="2"/>
      <c r="E60" s="2"/>
      <c r="F60" s="2"/>
      <c r="G60" s="2"/>
      <c r="H60" s="2"/>
      <c r="I60" s="5"/>
      <c r="J60" s="5"/>
      <c r="K60" s="5"/>
      <c r="L60" s="5"/>
      <c r="M60" s="5"/>
      <c r="N60" s="2"/>
      <c r="O60" s="2"/>
      <c r="P60" s="2"/>
    </row>
  </sheetData>
  <mergeCells count="1">
    <mergeCell ref="B4:D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2EF1D-99FC-4678-A1B7-E56FC8F90046}">
  <sheetPr codeName="Sheet3"/>
  <dimension ref="B2:S60"/>
  <sheetViews>
    <sheetView topLeftCell="A31" zoomScale="80" zoomScaleNormal="80" workbookViewId="0">
      <selection activeCell="O41" sqref="O41"/>
    </sheetView>
  </sheetViews>
  <sheetFormatPr baseColWidth="10" defaultColWidth="8.85546875" defaultRowHeight="14.5" x14ac:dyDescent="0.35"/>
  <cols>
    <col min="1" max="1" width="2.2109375" customWidth="1"/>
    <col min="2" max="2" width="4.35546875" customWidth="1"/>
    <col min="3" max="3" width="16.78515625" bestFit="1" customWidth="1"/>
    <col min="4" max="4" width="31.2109375" bestFit="1" customWidth="1"/>
    <col min="16" max="16" width="2" customWidth="1"/>
    <col min="17" max="17" width="12.42578125" bestFit="1" customWidth="1"/>
  </cols>
  <sheetData>
    <row r="2" spans="2:19" ht="22.5" x14ac:dyDescent="0.45">
      <c r="C2" s="68" t="s">
        <v>34</v>
      </c>
      <c r="F2" s="42"/>
    </row>
    <row r="3" spans="2:19" ht="15" thickBot="1" x14ac:dyDescent="0.4"/>
    <row r="4" spans="2:19" x14ac:dyDescent="0.35">
      <c r="B4" s="74" t="s">
        <v>38</v>
      </c>
      <c r="C4" s="75"/>
      <c r="D4" s="76"/>
      <c r="E4" s="41"/>
      <c r="F4" s="41"/>
      <c r="G4" s="41"/>
      <c r="H4" s="41"/>
      <c r="I4" s="41"/>
      <c r="J4" s="41"/>
      <c r="K4" s="41"/>
      <c r="L4" s="41"/>
      <c r="M4" s="41"/>
      <c r="N4" s="41"/>
      <c r="O4" s="40"/>
      <c r="Q4" s="54" t="s">
        <v>0</v>
      </c>
    </row>
    <row r="5" spans="2:19" x14ac:dyDescent="0.35">
      <c r="B5" s="77"/>
      <c r="C5" s="78"/>
      <c r="D5" s="79"/>
      <c r="E5" s="46" t="s">
        <v>36</v>
      </c>
      <c r="F5" s="46"/>
      <c r="H5" s="47"/>
      <c r="I5" s="47">
        <v>0.47</v>
      </c>
      <c r="N5" s="32"/>
      <c r="O5" s="33"/>
      <c r="P5" s="2"/>
      <c r="Q5" s="55" t="s">
        <v>1</v>
      </c>
    </row>
    <row r="6" spans="2:19" ht="15" thickBot="1" x14ac:dyDescent="0.4">
      <c r="B6" s="80"/>
      <c r="C6" s="81"/>
      <c r="D6" s="82"/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  <c r="P6" s="2"/>
      <c r="Q6" s="56"/>
    </row>
    <row r="7" spans="2:19" ht="15" thickBot="1" x14ac:dyDescent="0.4">
      <c r="B7" s="31"/>
      <c r="C7" s="34" t="s">
        <v>2</v>
      </c>
      <c r="D7" s="45" t="s">
        <v>3</v>
      </c>
      <c r="E7" s="28">
        <v>2</v>
      </c>
      <c r="F7" s="43">
        <v>3</v>
      </c>
      <c r="G7" s="26">
        <v>4</v>
      </c>
      <c r="H7" s="26">
        <v>5</v>
      </c>
      <c r="I7" s="26">
        <v>6</v>
      </c>
      <c r="J7" s="26">
        <v>7</v>
      </c>
      <c r="K7" s="26">
        <v>8</v>
      </c>
      <c r="L7" s="26">
        <v>9</v>
      </c>
      <c r="M7" s="26">
        <v>10</v>
      </c>
      <c r="N7" s="26">
        <v>11</v>
      </c>
      <c r="O7" s="27">
        <v>12</v>
      </c>
      <c r="P7" s="2"/>
      <c r="Q7" s="48" t="s">
        <v>4</v>
      </c>
    </row>
    <row r="8" spans="2:19" x14ac:dyDescent="0.35">
      <c r="B8" s="11"/>
      <c r="C8" s="15"/>
      <c r="D8" s="57" t="s">
        <v>6</v>
      </c>
      <c r="E8" s="44"/>
      <c r="F8" s="35"/>
      <c r="G8" s="35"/>
      <c r="H8" s="20">
        <f>'Wireline offshore'!H8</f>
        <v>939198</v>
      </c>
      <c r="I8" s="20">
        <f>'Wireline offshore'!I8</f>
        <v>944198</v>
      </c>
      <c r="J8" s="20">
        <f>'Wireline offshore'!J8</f>
        <v>949198</v>
      </c>
      <c r="K8" s="20">
        <f>'Wireline offshore'!K8</f>
        <v>954198</v>
      </c>
      <c r="L8" s="20">
        <f>'Wireline offshore'!L8</f>
        <v>959198</v>
      </c>
      <c r="M8" s="20">
        <f>'Wireline offshore'!M8</f>
        <v>964198</v>
      </c>
      <c r="N8" s="20">
        <f>'Wireline offshore'!N8</f>
        <v>969198</v>
      </c>
      <c r="O8" s="20">
        <f>'Wireline offshore'!O8</f>
        <v>974198</v>
      </c>
      <c r="P8" s="2"/>
      <c r="Q8" s="53">
        <v>1000152</v>
      </c>
    </row>
    <row r="9" spans="2:19" x14ac:dyDescent="0.35">
      <c r="B9" s="11"/>
      <c r="C9" s="3"/>
      <c r="D9" s="58" t="s">
        <v>8</v>
      </c>
      <c r="E9" s="36"/>
      <c r="F9" s="36"/>
      <c r="G9" s="36"/>
      <c r="H9" s="17">
        <f t="shared" ref="H9:O9" si="0">(H8-H8/(1+$I$5))/146</f>
        <v>2056.7657254682695</v>
      </c>
      <c r="I9" s="17">
        <f t="shared" si="0"/>
        <v>2067.7153107818472</v>
      </c>
      <c r="J9" s="17">
        <f t="shared" si="0"/>
        <v>2078.6648960954244</v>
      </c>
      <c r="K9" s="17">
        <f t="shared" si="0"/>
        <v>2089.6144814090021</v>
      </c>
      <c r="L9" s="17">
        <f t="shared" si="0"/>
        <v>2100.5640667225794</v>
      </c>
      <c r="M9" s="17">
        <f t="shared" si="0"/>
        <v>2111.5136520361571</v>
      </c>
      <c r="N9" s="17">
        <f t="shared" si="0"/>
        <v>2122.4632373497343</v>
      </c>
      <c r="O9" s="21">
        <f t="shared" si="0"/>
        <v>2133.412822663312</v>
      </c>
      <c r="P9" s="2"/>
      <c r="Q9" s="49">
        <f>(Q8-Q8/(1+$I$5))/146</f>
        <v>2190.2499301090297</v>
      </c>
    </row>
    <row r="10" spans="2:19" ht="17.5" x14ac:dyDescent="0.35">
      <c r="B10" s="12" t="s">
        <v>9</v>
      </c>
      <c r="C10" s="6"/>
      <c r="D10" s="59" t="s">
        <v>10</v>
      </c>
      <c r="E10" s="37"/>
      <c r="F10" s="37"/>
      <c r="G10" s="37"/>
      <c r="H10" s="18">
        <f t="shared" ref="H10:O10" si="1">(H8-(146*H9))/12</f>
        <v>53242.517006802722</v>
      </c>
      <c r="I10" s="18">
        <f t="shared" si="1"/>
        <v>53525.963718820858</v>
      </c>
      <c r="J10" s="18">
        <f t="shared" si="1"/>
        <v>53809.410430839001</v>
      </c>
      <c r="K10" s="18">
        <f t="shared" si="1"/>
        <v>54092.857142857138</v>
      </c>
      <c r="L10" s="18">
        <f t="shared" si="1"/>
        <v>54376.303854875288</v>
      </c>
      <c r="M10" s="18">
        <f t="shared" si="1"/>
        <v>54659.750566893425</v>
      </c>
      <c r="N10" s="18">
        <f t="shared" si="1"/>
        <v>54943.197278911568</v>
      </c>
      <c r="O10" s="22">
        <f t="shared" si="1"/>
        <v>55226.643990929704</v>
      </c>
      <c r="P10" s="2"/>
      <c r="Q10" s="50">
        <f t="shared" ref="Q10" si="2">(Q8-(146*Q9))/12</f>
        <v>56697.959183673469</v>
      </c>
    </row>
    <row r="11" spans="2:19" x14ac:dyDescent="0.35">
      <c r="B11" s="11"/>
      <c r="C11" s="6"/>
      <c r="D11" s="58" t="s">
        <v>11</v>
      </c>
      <c r="E11" s="36"/>
      <c r="F11" s="36"/>
      <c r="G11" s="36"/>
      <c r="H11" s="17">
        <f t="shared" ref="H11:O11" si="3">H10*47.08/52.14</f>
        <v>48075.521685467436</v>
      </c>
      <c r="I11" s="17">
        <f t="shared" si="3"/>
        <v>48331.460910665242</v>
      </c>
      <c r="J11" s="17">
        <f t="shared" si="3"/>
        <v>48587.400135863063</v>
      </c>
      <c r="K11" s="17">
        <f t="shared" si="3"/>
        <v>48843.339361060876</v>
      </c>
      <c r="L11" s="17">
        <f t="shared" si="3"/>
        <v>49099.278586258697</v>
      </c>
      <c r="M11" s="17">
        <f t="shared" si="3"/>
        <v>49355.21781145651</v>
      </c>
      <c r="N11" s="17">
        <f t="shared" si="3"/>
        <v>49611.157036654324</v>
      </c>
      <c r="O11" s="21">
        <f t="shared" si="3"/>
        <v>49867.096261852137</v>
      </c>
      <c r="P11" s="2"/>
      <c r="Q11" s="49">
        <f>Q10*47.08/52.14</f>
        <v>51195.625592008953</v>
      </c>
    </row>
    <row r="12" spans="2:19" x14ac:dyDescent="0.35">
      <c r="B12" s="11"/>
      <c r="C12" s="6"/>
      <c r="D12" s="58" t="s">
        <v>12</v>
      </c>
      <c r="E12" s="36"/>
      <c r="F12" s="36"/>
      <c r="G12" s="36"/>
      <c r="H12" s="17">
        <f>H8/12/52.14*47.08*(1-0.0771)</f>
        <v>65222.28147637131</v>
      </c>
      <c r="I12" s="17">
        <f t="shared" ref="I12:O12" si="4">I8/12/52.14*47.08*(1-0.0771)</f>
        <v>65569.504753445857</v>
      </c>
      <c r="J12" s="17">
        <f t="shared" si="4"/>
        <v>65916.728030520389</v>
      </c>
      <c r="K12" s="17">
        <f t="shared" si="4"/>
        <v>66263.951307594936</v>
      </c>
      <c r="L12" s="17">
        <f t="shared" si="4"/>
        <v>66611.174584669483</v>
      </c>
      <c r="M12" s="17">
        <f t="shared" si="4"/>
        <v>66958.397861744015</v>
      </c>
      <c r="N12" s="17">
        <f t="shared" si="4"/>
        <v>67305.621138818562</v>
      </c>
      <c r="O12" s="21">
        <f t="shared" si="4"/>
        <v>67652.844415893123</v>
      </c>
      <c r="P12" s="2"/>
      <c r="Q12" s="49">
        <f>Q8/12/52.14*47.08*(1-0.0771)</f>
        <v>69455.211002531636</v>
      </c>
      <c r="S12" s="64"/>
    </row>
    <row r="13" spans="2:19" x14ac:dyDescent="0.35">
      <c r="B13" s="14"/>
      <c r="C13" s="6"/>
      <c r="D13" s="58" t="s">
        <v>13</v>
      </c>
      <c r="E13" s="38"/>
      <c r="F13" s="38"/>
      <c r="G13" s="38"/>
      <c r="H13" s="19">
        <f t="shared" ref="H13:O13" si="5">H8/1752</f>
        <v>536.07191780821915</v>
      </c>
      <c r="I13" s="19">
        <f t="shared" si="5"/>
        <v>538.92579908675805</v>
      </c>
      <c r="J13" s="19">
        <f t="shared" si="5"/>
        <v>541.77968036529683</v>
      </c>
      <c r="K13" s="19">
        <f t="shared" si="5"/>
        <v>544.63356164383561</v>
      </c>
      <c r="L13" s="19">
        <f t="shared" si="5"/>
        <v>547.48744292237438</v>
      </c>
      <c r="M13" s="19">
        <f t="shared" si="5"/>
        <v>550.34132420091328</v>
      </c>
      <c r="N13" s="19">
        <f t="shared" si="5"/>
        <v>553.19520547945206</v>
      </c>
      <c r="O13" s="23">
        <f t="shared" si="5"/>
        <v>556.04908675799084</v>
      </c>
      <c r="P13" s="2"/>
      <c r="Q13" s="51">
        <f>Q8/1752</f>
        <v>570.86301369863008</v>
      </c>
    </row>
    <row r="14" spans="2:19" ht="17.5" x14ac:dyDescent="0.35">
      <c r="B14" s="12"/>
      <c r="C14" s="6"/>
      <c r="D14" s="58" t="s">
        <v>14</v>
      </c>
      <c r="E14" s="38"/>
      <c r="F14" s="38"/>
      <c r="G14" s="38"/>
      <c r="H14" s="19">
        <f t="shared" ref="H14:O14" si="6">H13*1.65</f>
        <v>884.5186643835616</v>
      </c>
      <c r="I14" s="19">
        <f t="shared" si="6"/>
        <v>889.22756849315078</v>
      </c>
      <c r="J14" s="19">
        <f t="shared" si="6"/>
        <v>893.93647260273974</v>
      </c>
      <c r="K14" s="19">
        <f t="shared" si="6"/>
        <v>898.6453767123287</v>
      </c>
      <c r="L14" s="19">
        <f t="shared" si="6"/>
        <v>903.35428082191765</v>
      </c>
      <c r="M14" s="19">
        <f t="shared" si="6"/>
        <v>908.06318493150684</v>
      </c>
      <c r="N14" s="19">
        <f t="shared" si="6"/>
        <v>912.7720890410958</v>
      </c>
      <c r="O14" s="23">
        <f t="shared" si="6"/>
        <v>917.48099315068487</v>
      </c>
      <c r="P14" s="2"/>
      <c r="Q14" s="51">
        <f>Q13*1.65</f>
        <v>941.92397260273958</v>
      </c>
    </row>
    <row r="15" spans="2:19" ht="17.5" x14ac:dyDescent="0.35">
      <c r="B15" s="12"/>
      <c r="C15" s="6"/>
      <c r="D15" s="58" t="s">
        <v>15</v>
      </c>
      <c r="E15" s="38"/>
      <c r="F15" s="38"/>
      <c r="G15" s="38"/>
      <c r="H15" s="19">
        <f t="shared" ref="H15:O15" si="7">H10/162.5</f>
        <v>327.64625850340138</v>
      </c>
      <c r="I15" s="19">
        <f t="shared" si="7"/>
        <v>329.39054596197451</v>
      </c>
      <c r="J15" s="19">
        <f t="shared" si="7"/>
        <v>331.13483342054769</v>
      </c>
      <c r="K15" s="19">
        <f t="shared" si="7"/>
        <v>332.87912087912082</v>
      </c>
      <c r="L15" s="19">
        <f t="shared" si="7"/>
        <v>334.62340833769406</v>
      </c>
      <c r="M15" s="19">
        <f t="shared" si="7"/>
        <v>336.36769579626724</v>
      </c>
      <c r="N15" s="19">
        <f t="shared" si="7"/>
        <v>338.11198325484042</v>
      </c>
      <c r="O15" s="23">
        <f t="shared" si="7"/>
        <v>339.85627071341355</v>
      </c>
      <c r="P15" s="2"/>
      <c r="Q15" s="51">
        <f t="shared" ref="Q15" si="8">Q10/162.5</f>
        <v>348.9105180533752</v>
      </c>
    </row>
    <row r="16" spans="2:19" ht="17.5" x14ac:dyDescent="0.35">
      <c r="B16" s="12"/>
      <c r="C16" s="6"/>
      <c r="D16" s="60" t="s">
        <v>16</v>
      </c>
      <c r="E16" s="38"/>
      <c r="F16" s="38"/>
      <c r="G16" s="38"/>
      <c r="H16" s="19">
        <f t="shared" ref="H16:O16" si="9">H15*1.5</f>
        <v>491.46938775510205</v>
      </c>
      <c r="I16" s="19">
        <f t="shared" si="9"/>
        <v>494.08581894296174</v>
      </c>
      <c r="J16" s="19">
        <f t="shared" si="9"/>
        <v>496.70225013082154</v>
      </c>
      <c r="K16" s="19">
        <f t="shared" si="9"/>
        <v>499.31868131868123</v>
      </c>
      <c r="L16" s="19">
        <f t="shared" si="9"/>
        <v>501.93511250654109</v>
      </c>
      <c r="M16" s="19">
        <f t="shared" si="9"/>
        <v>504.55154369440083</v>
      </c>
      <c r="N16" s="19">
        <f t="shared" si="9"/>
        <v>507.16797488226064</v>
      </c>
      <c r="O16" s="23">
        <f t="shared" si="9"/>
        <v>509.78440607012033</v>
      </c>
      <c r="P16" s="2"/>
      <c r="Q16" s="51">
        <f t="shared" ref="Q16" si="10">Q15*1.5</f>
        <v>523.3657770800628</v>
      </c>
    </row>
    <row r="17" spans="2:17" ht="15" thickBot="1" x14ac:dyDescent="0.4">
      <c r="B17" s="13"/>
      <c r="C17" s="8"/>
      <c r="D17" s="61" t="s">
        <v>17</v>
      </c>
      <c r="E17" s="39"/>
      <c r="F17" s="39"/>
      <c r="G17" s="39"/>
      <c r="H17" s="24">
        <f t="shared" ref="H17:O17" si="11">H15*2</f>
        <v>655.29251700680277</v>
      </c>
      <c r="I17" s="24">
        <f t="shared" si="11"/>
        <v>658.78109192394902</v>
      </c>
      <c r="J17" s="24">
        <f t="shared" si="11"/>
        <v>662.26966684109539</v>
      </c>
      <c r="K17" s="24">
        <f t="shared" si="11"/>
        <v>665.75824175824164</v>
      </c>
      <c r="L17" s="24">
        <f t="shared" si="11"/>
        <v>669.24681667538812</v>
      </c>
      <c r="M17" s="24">
        <f t="shared" si="11"/>
        <v>672.73539159253448</v>
      </c>
      <c r="N17" s="24">
        <f t="shared" si="11"/>
        <v>676.22396650968085</v>
      </c>
      <c r="O17" s="25">
        <f t="shared" si="11"/>
        <v>679.7125414268271</v>
      </c>
      <c r="P17" s="2"/>
      <c r="Q17" s="52">
        <f t="shared" ref="Q17" si="12">Q15*2</f>
        <v>697.8210361067504</v>
      </c>
    </row>
    <row r="18" spans="2:17" x14ac:dyDescent="0.35">
      <c r="B18" s="10"/>
      <c r="C18" s="3"/>
      <c r="D18" s="62" t="str">
        <f>D8</f>
        <v>Årslønn</v>
      </c>
      <c r="E18" s="35"/>
      <c r="F18" s="35"/>
      <c r="G18" s="35"/>
      <c r="H18" s="20">
        <f>'Wireline offshore'!H18</f>
        <v>911381</v>
      </c>
      <c r="I18" s="20">
        <f>'Wireline offshore'!I18</f>
        <v>916381</v>
      </c>
      <c r="J18" s="20">
        <f>'Wireline offshore'!J18</f>
        <v>921381</v>
      </c>
      <c r="K18" s="20">
        <f>'Wireline offshore'!K18</f>
        <v>926381</v>
      </c>
      <c r="L18" s="20">
        <f>'Wireline offshore'!L18</f>
        <v>931381</v>
      </c>
      <c r="M18" s="20">
        <f>'Wireline offshore'!M18</f>
        <v>936381</v>
      </c>
      <c r="N18" s="20">
        <f>'Wireline offshore'!N18</f>
        <v>941381</v>
      </c>
      <c r="O18" s="20">
        <f>'Wireline offshore'!O18</f>
        <v>946381</v>
      </c>
      <c r="P18" s="2"/>
    </row>
    <row r="19" spans="2:17" x14ac:dyDescent="0.35">
      <c r="B19" s="11"/>
      <c r="C19" s="3"/>
      <c r="D19" s="58" t="str">
        <f>D9</f>
        <v>Daglig sokkelkompensasjon</v>
      </c>
      <c r="E19" s="36"/>
      <c r="F19" s="36"/>
      <c r="G19" s="36"/>
      <c r="H19" s="17">
        <f t="shared" ref="H19:O19" si="13">(H18-H18/(1+$I$5))/146</f>
        <v>1995.8488025347126</v>
      </c>
      <c r="I19" s="17">
        <f t="shared" si="13"/>
        <v>2006.7983878482896</v>
      </c>
      <c r="J19" s="17">
        <f t="shared" si="13"/>
        <v>2017.7479731618675</v>
      </c>
      <c r="K19" s="17">
        <f t="shared" si="13"/>
        <v>2028.6975584754446</v>
      </c>
      <c r="L19" s="17">
        <f t="shared" si="13"/>
        <v>2039.6471437890225</v>
      </c>
      <c r="M19" s="17">
        <f t="shared" si="13"/>
        <v>2050.5967291025995</v>
      </c>
      <c r="N19" s="17">
        <f t="shared" si="13"/>
        <v>2061.5463144161772</v>
      </c>
      <c r="O19" s="21">
        <f t="shared" si="13"/>
        <v>2072.4958997297554</v>
      </c>
      <c r="P19" s="2"/>
    </row>
    <row r="20" spans="2:17" ht="17.5" x14ac:dyDescent="0.35">
      <c r="B20" s="12" t="s">
        <v>20</v>
      </c>
      <c r="C20" s="3"/>
      <c r="D20" s="63" t="str">
        <f>D10</f>
        <v>Månedslønn</v>
      </c>
      <c r="E20" s="37"/>
      <c r="F20" s="37"/>
      <c r="G20" s="37"/>
      <c r="H20" s="18">
        <f t="shared" ref="H20:O20" si="14">(H18-(146*H19))/12</f>
        <v>51665.589569160999</v>
      </c>
      <c r="I20" s="18">
        <f t="shared" si="14"/>
        <v>51949.036281179142</v>
      </c>
      <c r="J20" s="18">
        <f t="shared" si="14"/>
        <v>52232.482993197278</v>
      </c>
      <c r="K20" s="18">
        <f t="shared" si="14"/>
        <v>52515.929705215422</v>
      </c>
      <c r="L20" s="18">
        <f t="shared" si="14"/>
        <v>52799.376417233558</v>
      </c>
      <c r="M20" s="18">
        <f t="shared" si="14"/>
        <v>53082.823129251708</v>
      </c>
      <c r="N20" s="18">
        <f t="shared" si="14"/>
        <v>53366.269841269845</v>
      </c>
      <c r="O20" s="22">
        <f t="shared" si="14"/>
        <v>53649.716553287981</v>
      </c>
      <c r="P20" s="2"/>
    </row>
    <row r="21" spans="2:17" x14ac:dyDescent="0.35">
      <c r="B21" s="11"/>
      <c r="C21" s="3"/>
      <c r="D21" s="58" t="str">
        <f>D11</f>
        <v>Justert månedslønn</v>
      </c>
      <c r="E21" s="36"/>
      <c r="F21" s="37"/>
      <c r="G21" s="36"/>
      <c r="H21" s="17">
        <f t="shared" ref="H21:O21" si="15">H20*47.08/52.14</f>
        <v>46651.629400001912</v>
      </c>
      <c r="I21" s="17">
        <f t="shared" si="15"/>
        <v>46907.568625199725</v>
      </c>
      <c r="J21" s="17">
        <f t="shared" si="15"/>
        <v>47163.507850397538</v>
      </c>
      <c r="K21" s="17">
        <f t="shared" si="15"/>
        <v>47419.447075595352</v>
      </c>
      <c r="L21" s="17">
        <f t="shared" si="15"/>
        <v>47675.386300793165</v>
      </c>
      <c r="M21" s="17">
        <f t="shared" si="15"/>
        <v>47931.325525990986</v>
      </c>
      <c r="N21" s="17">
        <f t="shared" si="15"/>
        <v>48187.264751188799</v>
      </c>
      <c r="O21" s="21">
        <f t="shared" si="15"/>
        <v>48443.203976386612</v>
      </c>
      <c r="P21" s="2"/>
    </row>
    <row r="22" spans="2:17" x14ac:dyDescent="0.35">
      <c r="B22" s="11"/>
      <c r="C22" s="3"/>
      <c r="D22" s="58" t="s">
        <v>12</v>
      </c>
      <c r="E22" s="36"/>
      <c r="F22" s="36"/>
      <c r="G22" s="36"/>
      <c r="H22" s="17">
        <f>H18/12/52.14*47.08*(1-0.0771)</f>
        <v>63290.539496694801</v>
      </c>
      <c r="I22" s="17">
        <f t="shared" ref="I22:O22" si="16">I18/12/52.14*47.08*(1-0.0771)</f>
        <v>63637.76277376934</v>
      </c>
      <c r="J22" s="17">
        <f t="shared" si="16"/>
        <v>63984.98605084388</v>
      </c>
      <c r="K22" s="17">
        <f>K18/12/52.14*47.08*(1-0.0771)</f>
        <v>64332.209327918434</v>
      </c>
      <c r="L22" s="17">
        <f t="shared" si="16"/>
        <v>64679.432604992966</v>
      </c>
      <c r="M22" s="17">
        <f t="shared" si="16"/>
        <v>65026.655882067505</v>
      </c>
      <c r="N22" s="17">
        <f t="shared" si="16"/>
        <v>65373.87915914206</v>
      </c>
      <c r="O22" s="21">
        <f t="shared" si="16"/>
        <v>65721.102436216592</v>
      </c>
      <c r="P22" s="2"/>
    </row>
    <row r="23" spans="2:17" x14ac:dyDescent="0.35">
      <c r="B23" s="11"/>
      <c r="C23" s="3"/>
      <c r="D23" s="58" t="str">
        <f t="shared" ref="D23:D31" si="17">D13</f>
        <v>Offshore pr. time</v>
      </c>
      <c r="E23" s="38"/>
      <c r="F23" s="38"/>
      <c r="G23" s="38"/>
      <c r="H23" s="19">
        <f t="shared" ref="H23:O23" si="18">H18/1752</f>
        <v>520.19463470319636</v>
      </c>
      <c r="I23" s="19">
        <f t="shared" si="18"/>
        <v>523.04851598173514</v>
      </c>
      <c r="J23" s="19">
        <f t="shared" si="18"/>
        <v>525.90239726027403</v>
      </c>
      <c r="K23" s="19">
        <f t="shared" si="18"/>
        <v>528.75627853881281</v>
      </c>
      <c r="L23" s="19">
        <f t="shared" si="18"/>
        <v>531.61015981735159</v>
      </c>
      <c r="M23" s="19">
        <f t="shared" si="18"/>
        <v>534.46404109589037</v>
      </c>
      <c r="N23" s="19">
        <f t="shared" si="18"/>
        <v>537.31792237442926</v>
      </c>
      <c r="O23" s="23">
        <f t="shared" si="18"/>
        <v>540.17180365296804</v>
      </c>
      <c r="P23" s="2"/>
    </row>
    <row r="24" spans="2:17" x14ac:dyDescent="0.35">
      <c r="B24" s="14"/>
      <c r="C24" s="11"/>
      <c r="D24" s="58" t="str">
        <f t="shared" si="17"/>
        <v>Offshore overtid pr. time</v>
      </c>
      <c r="E24" s="38"/>
      <c r="F24" s="38"/>
      <c r="G24" s="38"/>
      <c r="H24" s="19">
        <f t="shared" ref="H24:O24" si="19">H23*1.65</f>
        <v>858.32114726027396</v>
      </c>
      <c r="I24" s="19">
        <f t="shared" si="19"/>
        <v>863.03005136986292</v>
      </c>
      <c r="J24" s="19">
        <f t="shared" si="19"/>
        <v>867.7389554794521</v>
      </c>
      <c r="K24" s="19">
        <f t="shared" si="19"/>
        <v>872.44785958904106</v>
      </c>
      <c r="L24" s="19">
        <f t="shared" si="19"/>
        <v>877.15676369863002</v>
      </c>
      <c r="M24" s="19">
        <f t="shared" si="19"/>
        <v>881.86566780821909</v>
      </c>
      <c r="N24" s="19">
        <f t="shared" si="19"/>
        <v>886.57457191780827</v>
      </c>
      <c r="O24" s="23">
        <f t="shared" si="19"/>
        <v>891.28347602739723</v>
      </c>
      <c r="P24" s="2"/>
    </row>
    <row r="25" spans="2:17" x14ac:dyDescent="0.35">
      <c r="B25" s="11"/>
      <c r="C25" s="3"/>
      <c r="D25" s="58" t="str">
        <f t="shared" si="17"/>
        <v>Onshore pr. time</v>
      </c>
      <c r="E25" s="38"/>
      <c r="F25" s="38"/>
      <c r="G25" s="38"/>
      <c r="H25" s="19">
        <f t="shared" ref="H25:O25" si="20">H20/162.5</f>
        <v>317.9420896563754</v>
      </c>
      <c r="I25" s="19">
        <f t="shared" si="20"/>
        <v>319.68637711494858</v>
      </c>
      <c r="J25" s="19">
        <f t="shared" si="20"/>
        <v>321.43066457352171</v>
      </c>
      <c r="K25" s="19">
        <f t="shared" si="20"/>
        <v>323.17495203209489</v>
      </c>
      <c r="L25" s="19">
        <f t="shared" si="20"/>
        <v>324.91923949066802</v>
      </c>
      <c r="M25" s="19">
        <f t="shared" si="20"/>
        <v>326.66352694924126</v>
      </c>
      <c r="N25" s="19">
        <f t="shared" si="20"/>
        <v>328.40781440781444</v>
      </c>
      <c r="O25" s="23">
        <f t="shared" si="20"/>
        <v>330.15210186638757</v>
      </c>
      <c r="P25" s="2"/>
    </row>
    <row r="26" spans="2:17" x14ac:dyDescent="0.35">
      <c r="B26" s="11"/>
      <c r="C26" s="3"/>
      <c r="D26" s="60" t="str">
        <f t="shared" si="17"/>
        <v>Onshore overtid 50 %</v>
      </c>
      <c r="E26" s="38"/>
      <c r="F26" s="38"/>
      <c r="G26" s="38"/>
      <c r="H26" s="19">
        <f t="shared" ref="H26:O26" si="21">H25*1.5</f>
        <v>476.9131344845631</v>
      </c>
      <c r="I26" s="19">
        <f t="shared" si="21"/>
        <v>479.5295656724229</v>
      </c>
      <c r="J26" s="19">
        <f t="shared" si="21"/>
        <v>482.14599686028259</v>
      </c>
      <c r="K26" s="19">
        <f t="shared" si="21"/>
        <v>484.76242804814234</v>
      </c>
      <c r="L26" s="19">
        <f t="shared" si="21"/>
        <v>487.37885923600203</v>
      </c>
      <c r="M26" s="19">
        <f t="shared" si="21"/>
        <v>489.99529042386189</v>
      </c>
      <c r="N26" s="19">
        <f t="shared" si="21"/>
        <v>492.61172161172169</v>
      </c>
      <c r="O26" s="23">
        <f t="shared" si="21"/>
        <v>495.22815279958138</v>
      </c>
      <c r="P26" s="2"/>
    </row>
    <row r="27" spans="2:17" ht="15" thickBot="1" x14ac:dyDescent="0.4">
      <c r="B27" s="13"/>
      <c r="C27" s="4"/>
      <c r="D27" s="61" t="str">
        <f t="shared" si="17"/>
        <v>Onshore overtid 100 %</v>
      </c>
      <c r="E27" s="39"/>
      <c r="F27" s="39"/>
      <c r="G27" s="39"/>
      <c r="H27" s="24">
        <f t="shared" ref="H27:O27" si="22">H25*2</f>
        <v>635.8841793127508</v>
      </c>
      <c r="I27" s="24">
        <f t="shared" si="22"/>
        <v>639.37275422989717</v>
      </c>
      <c r="J27" s="24">
        <f t="shared" si="22"/>
        <v>642.86132914704342</v>
      </c>
      <c r="K27" s="24">
        <f t="shared" si="22"/>
        <v>646.34990406418979</v>
      </c>
      <c r="L27" s="24">
        <f t="shared" si="22"/>
        <v>649.83847898133604</v>
      </c>
      <c r="M27" s="24">
        <f t="shared" si="22"/>
        <v>653.32705389848252</v>
      </c>
      <c r="N27" s="24">
        <f t="shared" si="22"/>
        <v>656.81562881562888</v>
      </c>
      <c r="O27" s="25">
        <f t="shared" si="22"/>
        <v>660.30420373277514</v>
      </c>
      <c r="P27" s="2"/>
    </row>
    <row r="28" spans="2:17" x14ac:dyDescent="0.35">
      <c r="B28" s="10"/>
      <c r="C28" s="3"/>
      <c r="D28" s="62" t="str">
        <f t="shared" si="17"/>
        <v>Årslønn</v>
      </c>
      <c r="E28" s="35"/>
      <c r="F28" s="20">
        <f>'Wireline offshore'!F28</f>
        <v>872866</v>
      </c>
      <c r="G28" s="20">
        <f>'Wireline offshore'!G28</f>
        <v>888810</v>
      </c>
      <c r="H28" s="20">
        <f>'Wireline offshore'!H28</f>
        <v>892614</v>
      </c>
      <c r="I28" s="20">
        <f>'Wireline offshore'!I28</f>
        <v>897614</v>
      </c>
      <c r="J28" s="20">
        <f>'Wireline offshore'!J28</f>
        <v>902614</v>
      </c>
      <c r="K28" s="20">
        <f>'Wireline offshore'!K28</f>
        <v>907614</v>
      </c>
      <c r="L28" s="20">
        <f>'Wireline offshore'!L28</f>
        <v>912614</v>
      </c>
      <c r="M28" s="20">
        <f>'Wireline offshore'!M28</f>
        <v>917614</v>
      </c>
      <c r="N28" s="20">
        <f>'Wireline offshore'!N28</f>
        <v>922614</v>
      </c>
      <c r="O28" s="20">
        <f>'Wireline offshore'!O28</f>
        <v>927614</v>
      </c>
      <c r="P28" s="7"/>
    </row>
    <row r="29" spans="2:17" x14ac:dyDescent="0.35">
      <c r="B29" s="11"/>
      <c r="C29" s="3"/>
      <c r="D29" s="58" t="str">
        <f t="shared" si="17"/>
        <v>Daglig sokkelkompensasjon</v>
      </c>
      <c r="E29" s="36"/>
      <c r="F29" s="17">
        <f t="shared" ref="F29:O29" si="23">(F28-F28/(1+$I$5))/146</f>
        <v>1911.5041468642246</v>
      </c>
      <c r="G29" s="17">
        <f t="shared" si="23"/>
        <v>1946.4201845121611</v>
      </c>
      <c r="H29" s="17">
        <f t="shared" si="23"/>
        <v>1954.7506290187307</v>
      </c>
      <c r="I29" s="17">
        <f t="shared" si="23"/>
        <v>1965.7002143323084</v>
      </c>
      <c r="J29" s="17">
        <f t="shared" si="23"/>
        <v>1976.6497996458857</v>
      </c>
      <c r="K29" s="17">
        <f t="shared" si="23"/>
        <v>1987.5993849594634</v>
      </c>
      <c r="L29" s="17">
        <f t="shared" si="23"/>
        <v>1998.5489702730404</v>
      </c>
      <c r="M29" s="17">
        <f t="shared" si="23"/>
        <v>2009.4985555866183</v>
      </c>
      <c r="N29" s="17">
        <f t="shared" si="23"/>
        <v>2020.4481409001953</v>
      </c>
      <c r="O29" s="21">
        <f t="shared" si="23"/>
        <v>2031.3977262137732</v>
      </c>
      <c r="P29" s="2"/>
    </row>
    <row r="30" spans="2:17" ht="17.5" x14ac:dyDescent="0.35">
      <c r="B30" s="12" t="s">
        <v>22</v>
      </c>
      <c r="C30" s="3"/>
      <c r="D30" s="59" t="str">
        <f t="shared" si="17"/>
        <v>Månedslønn</v>
      </c>
      <c r="E30" s="37"/>
      <c r="F30" s="18">
        <f t="shared" ref="F30:O30" si="24">(F28-(146*F29))/12</f>
        <v>49482.199546485266</v>
      </c>
      <c r="G30" s="18">
        <f t="shared" si="24"/>
        <v>50386.054421768706</v>
      </c>
      <c r="H30" s="18">
        <f t="shared" si="24"/>
        <v>50601.700680272108</v>
      </c>
      <c r="I30" s="18">
        <f t="shared" si="24"/>
        <v>50885.147392290244</v>
      </c>
      <c r="J30" s="18">
        <f t="shared" si="24"/>
        <v>51168.594104308395</v>
      </c>
      <c r="K30" s="18">
        <f t="shared" si="24"/>
        <v>51452.040816326531</v>
      </c>
      <c r="L30" s="18">
        <f t="shared" si="24"/>
        <v>51735.487528344675</v>
      </c>
      <c r="M30" s="18">
        <f t="shared" si="24"/>
        <v>52018.934240362811</v>
      </c>
      <c r="N30" s="18">
        <f t="shared" si="24"/>
        <v>52302.380952380954</v>
      </c>
      <c r="O30" s="22">
        <f t="shared" si="24"/>
        <v>52585.82766439909</v>
      </c>
      <c r="P30" s="2"/>
    </row>
    <row r="31" spans="2:17" x14ac:dyDescent="0.35">
      <c r="B31" s="11"/>
      <c r="C31" s="3"/>
      <c r="D31" s="58" t="str">
        <f t="shared" si="17"/>
        <v>Justert månedslønn</v>
      </c>
      <c r="E31" s="36"/>
      <c r="F31" s="17">
        <f t="shared" ref="F31:O31" si="25">F30*47.08/52.14</f>
        <v>44680.12954830315</v>
      </c>
      <c r="G31" s="17">
        <f t="shared" si="25"/>
        <v>45496.268549613931</v>
      </c>
      <c r="H31" s="17">
        <f t="shared" si="25"/>
        <v>45690.987112144438</v>
      </c>
      <c r="I31" s="17">
        <f t="shared" si="25"/>
        <v>45946.926337342236</v>
      </c>
      <c r="J31" s="17">
        <f t="shared" si="25"/>
        <v>46202.865562540072</v>
      </c>
      <c r="K31" s="17">
        <f t="shared" si="25"/>
        <v>46458.804787737878</v>
      </c>
      <c r="L31" s="17">
        <f t="shared" si="25"/>
        <v>46714.744012935698</v>
      </c>
      <c r="M31" s="17">
        <f t="shared" si="25"/>
        <v>46970.683238133512</v>
      </c>
      <c r="N31" s="17">
        <f t="shared" si="25"/>
        <v>47226.622463331325</v>
      </c>
      <c r="O31" s="21">
        <f t="shared" si="25"/>
        <v>47482.561688529138</v>
      </c>
      <c r="P31" s="2"/>
    </row>
    <row r="32" spans="2:17" x14ac:dyDescent="0.35">
      <c r="B32" s="11"/>
      <c r="C32" s="3"/>
      <c r="D32" s="58" t="s">
        <v>12</v>
      </c>
      <c r="E32" s="36"/>
      <c r="F32" s="17">
        <f t="shared" ref="F32:G32" si="26">F28/12/52.14*47.08*(1-0.0771)</f>
        <v>60615.8785933896</v>
      </c>
      <c r="G32" s="17">
        <f t="shared" si="26"/>
        <v>61723.104179324895</v>
      </c>
      <c r="H32" s="17">
        <f>H28/12/52.14*47.08*(1-0.0771)</f>
        <v>61987.271648523201</v>
      </c>
      <c r="I32" s="17">
        <f t="shared" ref="I32:O32" si="27">I28/12/52.14*47.08*(1-0.0771)</f>
        <v>62334.494925597755</v>
      </c>
      <c r="J32" s="17">
        <f>J28/12/52.14*47.08*(1-0.0771)</f>
        <v>62681.71820267228</v>
      </c>
      <c r="K32" s="17">
        <f t="shared" si="27"/>
        <v>63028.941479746834</v>
      </c>
      <c r="L32" s="17">
        <f t="shared" si="27"/>
        <v>63376.164756821388</v>
      </c>
      <c r="M32" s="17">
        <f t="shared" si="27"/>
        <v>63723.388033895928</v>
      </c>
      <c r="N32" s="17">
        <f t="shared" si="27"/>
        <v>64070.61131097046</v>
      </c>
      <c r="O32" s="21">
        <f t="shared" si="27"/>
        <v>64417.834588045014</v>
      </c>
      <c r="P32" s="2"/>
    </row>
    <row r="33" spans="2:16" x14ac:dyDescent="0.35">
      <c r="B33" s="14"/>
      <c r="C33" s="3"/>
      <c r="D33" s="58" t="str">
        <f t="shared" ref="D33:D41" si="28">D23</f>
        <v>Offshore pr. time</v>
      </c>
      <c r="E33" s="38"/>
      <c r="F33" s="19">
        <f t="shared" ref="F33:O33" si="29">F28/1752</f>
        <v>498.21118721461187</v>
      </c>
      <c r="G33" s="19">
        <f t="shared" si="29"/>
        <v>507.31164383561645</v>
      </c>
      <c r="H33" s="19">
        <f t="shared" si="29"/>
        <v>509.48287671232879</v>
      </c>
      <c r="I33" s="19">
        <f t="shared" si="29"/>
        <v>512.33675799086757</v>
      </c>
      <c r="J33" s="19">
        <f t="shared" si="29"/>
        <v>515.19063926940635</v>
      </c>
      <c r="K33" s="19">
        <f t="shared" si="29"/>
        <v>518.04452054794524</v>
      </c>
      <c r="L33" s="19">
        <f t="shared" si="29"/>
        <v>520.89840182648402</v>
      </c>
      <c r="M33" s="19">
        <f t="shared" si="29"/>
        <v>523.7522831050228</v>
      </c>
      <c r="N33" s="19">
        <f t="shared" si="29"/>
        <v>526.60616438356169</v>
      </c>
      <c r="O33" s="23">
        <f t="shared" si="29"/>
        <v>529.46004566210047</v>
      </c>
      <c r="P33" s="2"/>
    </row>
    <row r="34" spans="2:16" x14ac:dyDescent="0.35">
      <c r="B34" s="11"/>
      <c r="C34" s="3"/>
      <c r="D34" s="58" t="str">
        <f t="shared" si="28"/>
        <v>Offshore overtid pr. time</v>
      </c>
      <c r="E34" s="38"/>
      <c r="F34" s="19">
        <f t="shared" ref="F34:O34" si="30">F33*1.65</f>
        <v>822.04845890410957</v>
      </c>
      <c r="G34" s="19">
        <f t="shared" si="30"/>
        <v>837.0642123287671</v>
      </c>
      <c r="H34" s="19">
        <f t="shared" si="30"/>
        <v>840.64674657534249</v>
      </c>
      <c r="I34" s="19">
        <f t="shared" si="30"/>
        <v>845.35565068493145</v>
      </c>
      <c r="J34" s="19">
        <f t="shared" si="30"/>
        <v>850.0645547945204</v>
      </c>
      <c r="K34" s="19">
        <f t="shared" si="30"/>
        <v>854.77345890410959</v>
      </c>
      <c r="L34" s="19">
        <f t="shared" si="30"/>
        <v>859.48236301369855</v>
      </c>
      <c r="M34" s="19">
        <f t="shared" si="30"/>
        <v>864.19126712328762</v>
      </c>
      <c r="N34" s="19">
        <f t="shared" si="30"/>
        <v>868.90017123287669</v>
      </c>
      <c r="O34" s="23">
        <f t="shared" si="30"/>
        <v>873.60907534246576</v>
      </c>
      <c r="P34" s="2"/>
    </row>
    <row r="35" spans="2:16" x14ac:dyDescent="0.35">
      <c r="B35" s="11"/>
      <c r="C35" s="3"/>
      <c r="D35" s="58" t="str">
        <f t="shared" si="28"/>
        <v>Onshore pr. time</v>
      </c>
      <c r="E35" s="38"/>
      <c r="F35" s="19">
        <f t="shared" ref="F35:O35" si="31">F30/162.5</f>
        <v>304.50584336298624</v>
      </c>
      <c r="G35" s="19">
        <f t="shared" si="31"/>
        <v>310.06802721088434</v>
      </c>
      <c r="H35" s="19">
        <f t="shared" si="31"/>
        <v>311.3950811093668</v>
      </c>
      <c r="I35" s="19">
        <f t="shared" si="31"/>
        <v>313.13936856793998</v>
      </c>
      <c r="J35" s="19">
        <f t="shared" si="31"/>
        <v>314.88365602651322</v>
      </c>
      <c r="K35" s="19">
        <f t="shared" si="31"/>
        <v>316.62794348508635</v>
      </c>
      <c r="L35" s="19">
        <f t="shared" si="31"/>
        <v>318.37223094365953</v>
      </c>
      <c r="M35" s="19">
        <f t="shared" si="31"/>
        <v>320.11651840223266</v>
      </c>
      <c r="N35" s="19">
        <f t="shared" si="31"/>
        <v>321.8608058608059</v>
      </c>
      <c r="O35" s="23">
        <f t="shared" si="31"/>
        <v>323.60509331937902</v>
      </c>
      <c r="P35" s="2"/>
    </row>
    <row r="36" spans="2:16" x14ac:dyDescent="0.35">
      <c r="B36" s="11"/>
      <c r="C36" s="3"/>
      <c r="D36" s="60" t="str">
        <f t="shared" si="28"/>
        <v>Onshore overtid 50 %</v>
      </c>
      <c r="E36" s="38"/>
      <c r="F36" s="19">
        <f t="shared" ref="F36:O36" si="32">F35*1.5</f>
        <v>456.75876504447933</v>
      </c>
      <c r="G36" s="19">
        <f t="shared" si="32"/>
        <v>465.10204081632651</v>
      </c>
      <c r="H36" s="19">
        <f t="shared" si="32"/>
        <v>467.09262166405017</v>
      </c>
      <c r="I36" s="19">
        <f t="shared" si="32"/>
        <v>469.70905285190997</v>
      </c>
      <c r="J36" s="19">
        <f t="shared" si="32"/>
        <v>472.32548403976983</v>
      </c>
      <c r="K36" s="19">
        <f t="shared" si="32"/>
        <v>474.94191522762952</v>
      </c>
      <c r="L36" s="19">
        <f t="shared" si="32"/>
        <v>477.55834641548927</v>
      </c>
      <c r="M36" s="19">
        <f t="shared" si="32"/>
        <v>480.17477760334896</v>
      </c>
      <c r="N36" s="19">
        <f t="shared" si="32"/>
        <v>482.79120879120887</v>
      </c>
      <c r="O36" s="23">
        <f t="shared" si="32"/>
        <v>485.40763997906856</v>
      </c>
      <c r="P36" s="2"/>
    </row>
    <row r="37" spans="2:16" ht="15" thickBot="1" x14ac:dyDescent="0.4">
      <c r="B37" s="13"/>
      <c r="C37" s="4"/>
      <c r="D37" s="61" t="str">
        <f t="shared" si="28"/>
        <v>Onshore overtid 100 %</v>
      </c>
      <c r="E37" s="39"/>
      <c r="F37" s="24">
        <f t="shared" ref="F37:O37" si="33">F35*2</f>
        <v>609.01168672597248</v>
      </c>
      <c r="G37" s="24">
        <f t="shared" si="33"/>
        <v>620.13605442176868</v>
      </c>
      <c r="H37" s="24">
        <f t="shared" si="33"/>
        <v>622.7901622187336</v>
      </c>
      <c r="I37" s="24">
        <f t="shared" si="33"/>
        <v>626.27873713587996</v>
      </c>
      <c r="J37" s="24">
        <f t="shared" si="33"/>
        <v>629.76731205302644</v>
      </c>
      <c r="K37" s="24">
        <f t="shared" si="33"/>
        <v>633.2558869701727</v>
      </c>
      <c r="L37" s="24">
        <f t="shared" si="33"/>
        <v>636.74446188731906</v>
      </c>
      <c r="M37" s="24">
        <f t="shared" si="33"/>
        <v>640.23303680446531</v>
      </c>
      <c r="N37" s="24">
        <f t="shared" si="33"/>
        <v>643.72161172161179</v>
      </c>
      <c r="O37" s="25">
        <f t="shared" si="33"/>
        <v>647.21018663875805</v>
      </c>
      <c r="P37" s="2"/>
    </row>
    <row r="38" spans="2:16" x14ac:dyDescent="0.35">
      <c r="B38" s="10"/>
      <c r="C38" s="16"/>
      <c r="D38" s="57" t="str">
        <f t="shared" si="28"/>
        <v>Årslønn</v>
      </c>
      <c r="E38" s="35"/>
      <c r="F38" s="35"/>
      <c r="G38" s="35"/>
      <c r="H38" s="20">
        <f>'Wireline offshore'!H38</f>
        <v>820187</v>
      </c>
      <c r="I38" s="20">
        <f>'Wireline offshore'!I38</f>
        <v>825187</v>
      </c>
      <c r="J38" s="20">
        <f>'Wireline offshore'!J38</f>
        <v>830187</v>
      </c>
      <c r="K38" s="20">
        <f>'Wireline offshore'!K38</f>
        <v>835187</v>
      </c>
      <c r="L38" s="20">
        <f>'Wireline offshore'!L38</f>
        <v>840187</v>
      </c>
      <c r="M38" s="20">
        <f>'Wireline offshore'!M38</f>
        <v>845187</v>
      </c>
      <c r="N38" s="73">
        <v>850187</v>
      </c>
      <c r="O38" s="73">
        <v>855187</v>
      </c>
      <c r="P38" s="2"/>
    </row>
    <row r="39" spans="2:16" x14ac:dyDescent="0.35">
      <c r="B39" s="11"/>
      <c r="C39" s="2"/>
      <c r="D39" s="58" t="str">
        <f t="shared" si="28"/>
        <v>Daglig sokkelkompensasjon</v>
      </c>
      <c r="E39" s="36"/>
      <c r="F39" s="36"/>
      <c r="G39" s="36"/>
      <c r="H39" s="17">
        <f t="shared" ref="H39:M39" si="34">(H38-H38/(1+$I$5))/146</f>
        <v>1796.1415059174353</v>
      </c>
      <c r="I39" s="17">
        <f t="shared" si="34"/>
        <v>1807.0910912310133</v>
      </c>
      <c r="J39" s="17">
        <f t="shared" si="34"/>
        <v>1818.0406765445903</v>
      </c>
      <c r="K39" s="17">
        <f t="shared" si="34"/>
        <v>1828.9902618581682</v>
      </c>
      <c r="L39" s="17">
        <f t="shared" si="34"/>
        <v>1839.9398471717452</v>
      </c>
      <c r="M39" s="21">
        <f t="shared" si="34"/>
        <v>1850.8894324853229</v>
      </c>
      <c r="N39" s="7"/>
      <c r="O39" s="7"/>
      <c r="P39" s="2"/>
    </row>
    <row r="40" spans="2:16" ht="17.5" x14ac:dyDescent="0.35">
      <c r="B40" s="12" t="s">
        <v>25</v>
      </c>
      <c r="C40" s="16"/>
      <c r="D40" s="59" t="str">
        <f t="shared" si="28"/>
        <v>Månedslønn</v>
      </c>
      <c r="E40" s="37"/>
      <c r="F40" s="37"/>
      <c r="G40" s="37"/>
      <c r="H40" s="18">
        <f t="shared" ref="H40:M40" si="35">(H38-(146*H39))/12</f>
        <v>46495.861678004534</v>
      </c>
      <c r="I40" s="18">
        <f t="shared" si="35"/>
        <v>46779.30839002267</v>
      </c>
      <c r="J40" s="18">
        <f t="shared" si="35"/>
        <v>47062.755102040821</v>
      </c>
      <c r="K40" s="18">
        <f t="shared" si="35"/>
        <v>47346.201814058957</v>
      </c>
      <c r="L40" s="18">
        <f t="shared" si="35"/>
        <v>47629.648526077101</v>
      </c>
      <c r="M40" s="22">
        <f t="shared" si="35"/>
        <v>47913.095238095237</v>
      </c>
      <c r="N40" s="7"/>
      <c r="O40" s="7"/>
      <c r="P40" s="2"/>
    </row>
    <row r="41" spans="2:16" x14ac:dyDescent="0.35">
      <c r="B41" s="11"/>
      <c r="C41" s="16"/>
      <c r="D41" s="58" t="str">
        <f t="shared" si="28"/>
        <v>Justert månedslønn</v>
      </c>
      <c r="E41" s="36"/>
      <c r="F41" s="36"/>
      <c r="G41" s="36"/>
      <c r="H41" s="17">
        <f t="shared" ref="H41:M41" si="36">H40*47.08/52.14</f>
        <v>41983.605059464011</v>
      </c>
      <c r="I41" s="17">
        <f t="shared" si="36"/>
        <v>42239.544284661824</v>
      </c>
      <c r="J41" s="17">
        <f t="shared" si="36"/>
        <v>42495.483509859645</v>
      </c>
      <c r="K41" s="17">
        <f t="shared" si="36"/>
        <v>42751.422735057451</v>
      </c>
      <c r="L41" s="17">
        <f t="shared" si="36"/>
        <v>43007.361960255272</v>
      </c>
      <c r="M41" s="21">
        <f t="shared" si="36"/>
        <v>43263.301185453085</v>
      </c>
      <c r="O41" s="7"/>
      <c r="P41" s="2"/>
    </row>
    <row r="42" spans="2:16" x14ac:dyDescent="0.35">
      <c r="B42" s="11"/>
      <c r="C42" s="16"/>
      <c r="D42" s="58" t="s">
        <v>12</v>
      </c>
      <c r="E42" s="36"/>
      <c r="F42" s="36"/>
      <c r="G42" s="36"/>
      <c r="H42" s="17">
        <f>H38/12/52.14*47.08*(1-0.0771)</f>
        <v>56957.603590787628</v>
      </c>
      <c r="I42" s="17">
        <f t="shared" ref="I42:M42" si="37">I38/12/52.14*47.08*(1-0.0771)</f>
        <v>57304.826867862168</v>
      </c>
      <c r="J42" s="17">
        <f t="shared" si="37"/>
        <v>57652.050144936708</v>
      </c>
      <c r="K42" s="17">
        <f t="shared" si="37"/>
        <v>57999.273422011262</v>
      </c>
      <c r="L42" s="17">
        <f t="shared" si="37"/>
        <v>58346.496699085787</v>
      </c>
      <c r="M42" s="21">
        <f t="shared" si="37"/>
        <v>58693.719976160333</v>
      </c>
      <c r="N42" s="2"/>
      <c r="O42" s="2"/>
      <c r="P42" s="2"/>
    </row>
    <row r="43" spans="2:16" x14ac:dyDescent="0.35">
      <c r="B43" s="11"/>
      <c r="C43" s="16"/>
      <c r="D43" s="58" t="str">
        <f>D33</f>
        <v>Offshore pr. time</v>
      </c>
      <c r="E43" s="38"/>
      <c r="F43" s="38"/>
      <c r="G43" s="38"/>
      <c r="H43" s="19">
        <f t="shared" ref="H43:M43" si="38">H38/1752</f>
        <v>468.14326484018267</v>
      </c>
      <c r="I43" s="19">
        <f t="shared" si="38"/>
        <v>470.99714611872145</v>
      </c>
      <c r="J43" s="19">
        <f t="shared" si="38"/>
        <v>473.85102739726028</v>
      </c>
      <c r="K43" s="19">
        <f t="shared" si="38"/>
        <v>476.70490867579906</v>
      </c>
      <c r="L43" s="19">
        <f t="shared" si="38"/>
        <v>479.5587899543379</v>
      </c>
      <c r="M43" s="23">
        <f t="shared" si="38"/>
        <v>482.41267123287673</v>
      </c>
      <c r="N43" s="7"/>
      <c r="O43" s="7"/>
      <c r="P43" s="2"/>
    </row>
    <row r="44" spans="2:16" x14ac:dyDescent="0.35">
      <c r="B44" s="11"/>
      <c r="C44" s="16"/>
      <c r="D44" s="58" t="str">
        <f>D34</f>
        <v>Offshore overtid pr. time</v>
      </c>
      <c r="E44" s="38"/>
      <c r="F44" s="38"/>
      <c r="G44" s="38"/>
      <c r="H44" s="19">
        <f t="shared" ref="H44:M44" si="39">H43*1.65</f>
        <v>772.43638698630139</v>
      </c>
      <c r="I44" s="19">
        <f t="shared" si="39"/>
        <v>777.14529109589034</v>
      </c>
      <c r="J44" s="19">
        <f t="shared" si="39"/>
        <v>781.85419520547941</v>
      </c>
      <c r="K44" s="19">
        <f t="shared" si="39"/>
        <v>786.56309931506837</v>
      </c>
      <c r="L44" s="19">
        <f t="shared" si="39"/>
        <v>791.27200342465744</v>
      </c>
      <c r="M44" s="23">
        <f t="shared" si="39"/>
        <v>795.98090753424651</v>
      </c>
      <c r="N44" s="7"/>
      <c r="O44" s="7"/>
      <c r="P44" s="2"/>
    </row>
    <row r="45" spans="2:16" x14ac:dyDescent="0.35">
      <c r="B45" s="11"/>
      <c r="C45" s="16"/>
      <c r="D45" s="58" t="str">
        <f>D35</f>
        <v>Onshore pr. time</v>
      </c>
      <c r="E45" s="38"/>
      <c r="F45" s="38"/>
      <c r="G45" s="38"/>
      <c r="H45" s="19">
        <f t="shared" ref="H45:M45" si="40">H40/162.5</f>
        <v>286.12837955695096</v>
      </c>
      <c r="I45" s="19">
        <f t="shared" si="40"/>
        <v>287.87266701552414</v>
      </c>
      <c r="J45" s="19">
        <f t="shared" si="40"/>
        <v>289.61695447409738</v>
      </c>
      <c r="K45" s="19">
        <f t="shared" si="40"/>
        <v>291.36124193267051</v>
      </c>
      <c r="L45" s="19">
        <f t="shared" si="40"/>
        <v>293.10552939124369</v>
      </c>
      <c r="M45" s="23">
        <f t="shared" si="40"/>
        <v>294.84981684981682</v>
      </c>
      <c r="N45" s="7"/>
      <c r="O45" s="7"/>
      <c r="P45" s="2"/>
    </row>
    <row r="46" spans="2:16" x14ac:dyDescent="0.35">
      <c r="B46" s="11"/>
      <c r="C46" s="16"/>
      <c r="D46" s="60" t="str">
        <f>D36</f>
        <v>Onshore overtid 50 %</v>
      </c>
      <c r="E46" s="38"/>
      <c r="F46" s="38"/>
      <c r="G46" s="38"/>
      <c r="H46" s="19">
        <f t="shared" ref="H46:M46" si="41">H45*1.5</f>
        <v>429.19256933542647</v>
      </c>
      <c r="I46" s="19">
        <f t="shared" si="41"/>
        <v>431.80900052328622</v>
      </c>
      <c r="J46" s="19">
        <f t="shared" si="41"/>
        <v>434.42543171114608</v>
      </c>
      <c r="K46" s="19">
        <f t="shared" si="41"/>
        <v>437.04186289900576</v>
      </c>
      <c r="L46" s="19">
        <f t="shared" si="41"/>
        <v>439.65829408686557</v>
      </c>
      <c r="M46" s="23">
        <f t="shared" si="41"/>
        <v>442.27472527472526</v>
      </c>
      <c r="N46" s="7"/>
      <c r="O46" s="7"/>
      <c r="P46" s="2"/>
    </row>
    <row r="47" spans="2:16" ht="15" thickBot="1" x14ac:dyDescent="0.4">
      <c r="B47" s="13"/>
      <c r="C47" s="9"/>
      <c r="D47" s="61" t="str">
        <f>D37</f>
        <v>Onshore overtid 100 %</v>
      </c>
      <c r="E47" s="39"/>
      <c r="F47" s="39"/>
      <c r="G47" s="39"/>
      <c r="H47" s="24">
        <f t="shared" ref="H47:M47" si="42">H45*2</f>
        <v>572.25675911390192</v>
      </c>
      <c r="I47" s="24">
        <f t="shared" si="42"/>
        <v>575.74533403104829</v>
      </c>
      <c r="J47" s="24">
        <f t="shared" si="42"/>
        <v>579.23390894819477</v>
      </c>
      <c r="K47" s="24">
        <f t="shared" si="42"/>
        <v>582.72248386534102</v>
      </c>
      <c r="L47" s="24">
        <f t="shared" si="42"/>
        <v>586.21105878248738</v>
      </c>
      <c r="M47" s="25">
        <f t="shared" si="42"/>
        <v>589.69963369963364</v>
      </c>
      <c r="N47" s="7"/>
      <c r="O47" s="7"/>
      <c r="P47" s="2"/>
    </row>
    <row r="48" spans="2:16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x14ac:dyDescent="0.35">
      <c r="B49" s="65" t="str">
        <f>'Wireline offshore'!B49</f>
        <v>I tillegg kommer: Nattillegg kr. 116,50 pr. time, og Bev. helligdagsgodtgjørelse kr. 2400- pr. dag</v>
      </c>
      <c r="C49" s="66"/>
      <c r="D49" s="67"/>
      <c r="E49" s="6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x14ac:dyDescent="0.35">
      <c r="B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2:16" x14ac:dyDescent="0.35">
      <c r="B51" s="2" t="s">
        <v>26</v>
      </c>
      <c r="D51" s="2"/>
      <c r="E51" s="2"/>
      <c r="F51" s="2"/>
      <c r="G51" s="2"/>
      <c r="H51" s="2"/>
      <c r="I51" s="1"/>
      <c r="J51" s="1"/>
      <c r="K51" s="1"/>
      <c r="L51" s="1"/>
      <c r="M51" s="1"/>
      <c r="N51" s="2"/>
      <c r="O51" s="2"/>
      <c r="P51" s="2"/>
    </row>
    <row r="52" spans="2:16" x14ac:dyDescent="0.35">
      <c r="B52" s="2" t="s">
        <v>27</v>
      </c>
      <c r="D52" s="2"/>
      <c r="E52" s="2"/>
      <c r="F52" s="2"/>
      <c r="G52" s="2"/>
      <c r="H52" s="2"/>
      <c r="I52" s="5"/>
      <c r="J52" s="5"/>
      <c r="K52" s="5">
        <v>47000</v>
      </c>
      <c r="L52" s="5"/>
      <c r="M52" s="5"/>
      <c r="N52" s="2"/>
      <c r="O52" s="2"/>
      <c r="P52" s="2"/>
    </row>
    <row r="53" spans="2:16" x14ac:dyDescent="0.35">
      <c r="B53" s="2" t="s">
        <v>28</v>
      </c>
      <c r="D53" s="2"/>
      <c r="E53" s="2"/>
      <c r="F53" s="2"/>
      <c r="G53" s="2"/>
      <c r="H53" s="2"/>
      <c r="I53" s="5"/>
      <c r="J53" s="5"/>
      <c r="K53" s="5"/>
      <c r="L53" s="5"/>
      <c r="M53" s="5"/>
      <c r="N53" s="2"/>
      <c r="O53" s="2"/>
      <c r="P53" s="2"/>
    </row>
    <row r="54" spans="2:16" x14ac:dyDescent="0.35">
      <c r="B54" s="2" t="s">
        <v>29</v>
      </c>
      <c r="D54" s="2"/>
      <c r="E54" s="2"/>
      <c r="F54" s="2"/>
      <c r="G54" s="2"/>
      <c r="H54" s="2"/>
      <c r="I54" s="5"/>
      <c r="J54" s="5"/>
      <c r="K54" s="5"/>
      <c r="L54" s="5"/>
      <c r="M54" s="5"/>
      <c r="N54" s="2"/>
      <c r="O54" s="2"/>
      <c r="P54" s="2"/>
    </row>
    <row r="55" spans="2:16" x14ac:dyDescent="0.35">
      <c r="B55" s="2"/>
      <c r="C55" s="2"/>
      <c r="D55" s="2"/>
      <c r="E55" s="2"/>
      <c r="F55" s="2"/>
      <c r="G55" s="2"/>
      <c r="H55" s="2"/>
      <c r="I55" s="5"/>
      <c r="J55" s="5"/>
      <c r="K55" s="5"/>
      <c r="L55" s="5"/>
      <c r="M55" s="5"/>
      <c r="N55" s="2"/>
      <c r="O55" s="2"/>
      <c r="P55" s="2"/>
    </row>
    <row r="56" spans="2:16" x14ac:dyDescent="0.35">
      <c r="B56" s="2" t="s">
        <v>30</v>
      </c>
      <c r="D56" s="2"/>
      <c r="E56" s="2"/>
      <c r="F56" s="2"/>
      <c r="G56" s="2"/>
      <c r="H56" s="2"/>
      <c r="I56" s="5"/>
      <c r="J56" s="5"/>
      <c r="K56" s="5"/>
      <c r="L56" s="5"/>
      <c r="M56" s="5"/>
      <c r="N56" s="2"/>
      <c r="O56" s="2"/>
      <c r="P56" s="2"/>
    </row>
    <row r="57" spans="2:16" x14ac:dyDescent="0.35">
      <c r="B57" s="2" t="s">
        <v>31</v>
      </c>
      <c r="D57" s="2"/>
      <c r="E57" s="2"/>
      <c r="F57" s="2"/>
      <c r="G57" s="2"/>
      <c r="H57" s="2"/>
      <c r="I57" s="5"/>
      <c r="J57" s="5"/>
      <c r="K57" s="5"/>
      <c r="L57" s="5"/>
      <c r="M57" s="5"/>
      <c r="N57" s="2"/>
      <c r="O57" s="2"/>
      <c r="P57" s="2"/>
    </row>
    <row r="58" spans="2:16" x14ac:dyDescent="0.35">
      <c r="B58" s="2" t="s">
        <v>32</v>
      </c>
      <c r="D58" s="2"/>
      <c r="E58" s="2"/>
      <c r="F58" s="2"/>
      <c r="G58" s="2"/>
      <c r="H58" s="2"/>
      <c r="I58" s="5"/>
      <c r="J58" s="5"/>
      <c r="K58" s="5"/>
      <c r="L58" s="5"/>
      <c r="M58" s="5"/>
      <c r="N58" s="2"/>
      <c r="O58" s="2"/>
      <c r="P58" s="2"/>
    </row>
    <row r="59" spans="2:16" x14ac:dyDescent="0.35">
      <c r="B59" s="2" t="s">
        <v>33</v>
      </c>
      <c r="D59" s="2"/>
      <c r="E59" s="2"/>
      <c r="F59" s="2"/>
      <c r="G59" s="2"/>
      <c r="H59" s="2"/>
      <c r="I59" s="5"/>
      <c r="J59" s="5"/>
      <c r="K59" s="5"/>
      <c r="L59" s="5"/>
      <c r="M59" s="5"/>
      <c r="N59" s="2"/>
      <c r="O59" s="2"/>
      <c r="P59" s="2"/>
    </row>
    <row r="60" spans="2:16" x14ac:dyDescent="0.35">
      <c r="B60" s="2"/>
      <c r="C60" s="2"/>
      <c r="D60" s="2"/>
      <c r="E60" s="2"/>
      <c r="F60" s="2"/>
      <c r="G60" s="2"/>
      <c r="H60" s="2"/>
      <c r="I60" s="5"/>
      <c r="J60" s="5"/>
      <c r="K60" s="5"/>
      <c r="L60" s="5"/>
      <c r="M60" s="5"/>
      <c r="N60" s="2"/>
      <c r="O60" s="2"/>
      <c r="P60" s="2"/>
    </row>
  </sheetData>
  <mergeCells count="1">
    <mergeCell ref="B4:D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5B7D238581754181BF6D63E7B69296" ma:contentTypeVersion="18" ma:contentTypeDescription="Create a new document." ma:contentTypeScope="" ma:versionID="95bfde9394fe3fb1fcd0d1dfa8819853">
  <xsd:schema xmlns:xsd="http://www.w3.org/2001/XMLSchema" xmlns:xs="http://www.w3.org/2001/XMLSchema" xmlns:p="http://schemas.microsoft.com/office/2006/metadata/properties" xmlns:ns2="c524d7fa-7fe9-4696-bdf8-b0c8cc312936" xmlns:ns3="ca5765cf-88eb-4fe3-8797-ab45aa5c4c2c" targetNamespace="http://schemas.microsoft.com/office/2006/metadata/properties" ma:root="true" ma:fieldsID="3a054a3f376f8912086ac0a9fce29e52" ns2:_="" ns3:_="">
    <xsd:import namespace="c524d7fa-7fe9-4696-bdf8-b0c8cc312936"/>
    <xsd:import namespace="ca5765cf-88eb-4fe3-8797-ab45aa5c4c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4d7fa-7fe9-4696-bdf8-b0c8cc3129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4ef4a379-453f-4a0c-98e3-f084ed7ad1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765cf-88eb-4fe3-8797-ab45aa5c4c2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96986a8-2d04-4ff2-a5cd-ee49a9981ca4}" ma:internalName="TaxCatchAll" ma:showField="CatchAllData" ma:web="ca5765cf-88eb-4fe3-8797-ab45aa5c4c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7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24d7fa-7fe9-4696-bdf8-b0c8cc312936">
      <Terms xmlns="http://schemas.microsoft.com/office/infopath/2007/PartnerControls"/>
    </lcf76f155ced4ddcb4097134ff3c332f>
    <TaxCatchAll xmlns="ca5765cf-88eb-4fe3-8797-ab45aa5c4c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82E288-FD7A-4298-ACAC-84948B3B0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4d7fa-7fe9-4696-bdf8-b0c8cc312936"/>
    <ds:schemaRef ds:uri="ca5765cf-88eb-4fe3-8797-ab45aa5c4c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F3AC1-6E61-4980-A3D2-3C6E5BEE813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bbf8b1e-e33f-4865-a132-eaf2dc39fa12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c524d7fa-7fe9-4696-bdf8-b0c8cc312936"/>
    <ds:schemaRef ds:uri="ca5765cf-88eb-4fe3-8797-ab45aa5c4c2c"/>
  </ds:schemaRefs>
</ds:datastoreItem>
</file>

<file path=customXml/itemProps3.xml><?xml version="1.0" encoding="utf-8"?>
<ds:datastoreItem xmlns:ds="http://schemas.openxmlformats.org/officeDocument/2006/customXml" ds:itemID="{C1548C6A-DC25-4B2F-B6C3-8181B8AC9A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Wireline offshore</vt:lpstr>
      <vt:lpstr>Oiltools offshore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Grewal Navneet</dc:creator>
  <cp:keywords/>
  <dc:description/>
  <cp:lastModifiedBy>Einar Åge Vae</cp:lastModifiedBy>
  <cp:revision/>
  <dcterms:created xsi:type="dcterms:W3CDTF">2023-08-25T11:05:52Z</dcterms:created>
  <dcterms:modified xsi:type="dcterms:W3CDTF">2026-10-22T10:01:51Z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0x010100D15B7D238581754181BF6D63E7B69296</vt:lpwstr>
  </property>
  <property fmtid="{D5CDD505-2E9C-101B-9397-08002B2CF9AE}" pid="3" name="Order">
    <vt:r8>2248600</vt:r8>
  </property>
  <property fmtid="{D5CDD505-2E9C-101B-9397-08002B2CF9AE}" pid="4" name="MediaServiceImageTags">
    <vt:lpwstr/>
  </property>
</Properties>
</file>